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Exh1.1" sheetId="1" r:id="rId1"/>
    <sheet name="Exh1.4-1.6" sheetId="2" r:id="rId2"/>
    <sheet name="Exh2.1" sheetId="3" r:id="rId3"/>
    <sheet name="Exh3.1" sheetId="4" r:id="rId4"/>
    <sheet name="Exh4" sheetId="5" r:id="rId5"/>
    <sheet name="Exh5" sheetId="6" r:id="rId6"/>
    <sheet name="Exh6" sheetId="7" r:id="rId7"/>
    <sheet name="Exh7" sheetId="8" r:id="rId8"/>
    <sheet name="Exh8" sheetId="9" r:id="rId9"/>
    <sheet name="Exh9" sheetId="10" r:id="rId10"/>
    <sheet name="Exh11" sheetId="11" r:id="rId11"/>
    <sheet name="Exh12" sheetId="12" r:id="rId12"/>
    <sheet name="Exh13" sheetId="13" r:id="rId13"/>
    <sheet name="Exh14" sheetId="14" r:id="rId14"/>
    <sheet name="Exh15" sheetId="15" r:id="rId15"/>
    <sheet name="Notice" sheetId="16" r:id="rId16"/>
  </sheets>
  <definedNames>
    <definedName name="_xlfn.SUMIFS" hidden="1">#NAME?</definedName>
  </definedNames>
  <calcPr fullCalcOnLoad="1"/>
</workbook>
</file>

<file path=xl/sharedStrings.xml><?xml version="1.0" encoding="utf-8"?>
<sst xmlns="http://schemas.openxmlformats.org/spreadsheetml/2006/main" count="1121" uniqueCount="521">
  <si>
    <t>04</t>
  </si>
  <si>
    <t>03</t>
  </si>
  <si>
    <t>02</t>
  </si>
  <si>
    <t>Psychiatric and Mental Stress Injuries</t>
  </si>
  <si>
    <t>Source:  WCIRB unit statistical data at first report level</t>
  </si>
  <si>
    <t>Grand Total</t>
  </si>
  <si>
    <t>Permanent Total</t>
  </si>
  <si>
    <t>Major Total</t>
  </si>
  <si>
    <t>Unknown</t>
  </si>
  <si>
    <t>99</t>
  </si>
  <si>
    <t>94</t>
  </si>
  <si>
    <t>89</t>
  </si>
  <si>
    <t>84</t>
  </si>
  <si>
    <t>79</t>
  </si>
  <si>
    <t>74</t>
  </si>
  <si>
    <t>69</t>
  </si>
  <si>
    <t>64</t>
  </si>
  <si>
    <t>59</t>
  </si>
  <si>
    <t>54</t>
  </si>
  <si>
    <t>49</t>
  </si>
  <si>
    <t>44</t>
  </si>
  <si>
    <t>39</t>
  </si>
  <si>
    <t>34</t>
  </si>
  <si>
    <t>29</t>
  </si>
  <si>
    <t>-</t>
  </si>
  <si>
    <t>Minor Total</t>
  </si>
  <si>
    <t>Medical($)</t>
  </si>
  <si>
    <t>Claims</t>
  </si>
  <si>
    <t>Disability</t>
  </si>
  <si>
    <t>Indemnity($)</t>
  </si>
  <si>
    <t>Voc. Rehab.($)</t>
  </si>
  <si>
    <t>Incurred</t>
  </si>
  <si>
    <t>Paid</t>
  </si>
  <si>
    <t>Number of</t>
  </si>
  <si>
    <t>Percent</t>
  </si>
  <si>
    <t>Ed. Voucher/</t>
  </si>
  <si>
    <t>Exhibit 5</t>
  </si>
  <si>
    <t>Exhibit 4</t>
  </si>
  <si>
    <t>Back Injuries</t>
  </si>
  <si>
    <t>Slip and Fall Injuries</t>
  </si>
  <si>
    <t>Exhibit 6</t>
  </si>
  <si>
    <t>Exhibit 7</t>
  </si>
  <si>
    <t>Exhibit 8</t>
  </si>
  <si>
    <t>Exhibit 9</t>
  </si>
  <si>
    <t>All Injuries</t>
  </si>
  <si>
    <t>Other Cumulative Injuries</t>
  </si>
  <si>
    <t>Carpel Tunnel / Repetitive Motion Injuries</t>
  </si>
  <si>
    <t>Indemnity</t>
  </si>
  <si>
    <t>Percentage of</t>
  </si>
  <si>
    <t>Benefit Type</t>
  </si>
  <si>
    <t>Paid ($ in Thousands)</t>
  </si>
  <si>
    <t>Total Indemnity Paid</t>
  </si>
  <si>
    <t>Temporary Disability*</t>
  </si>
  <si>
    <t>Permanent Total Disability*</t>
  </si>
  <si>
    <t>Permanent Partial Disability*</t>
  </si>
  <si>
    <t>Total Permanent Partial</t>
  </si>
  <si>
    <t>Death*</t>
  </si>
  <si>
    <t>Funeral Expenses</t>
  </si>
  <si>
    <t>Life Pensions</t>
  </si>
  <si>
    <t>Vocational Rehabilitation/</t>
  </si>
  <si>
    <t>Non-Transferable Education Vouchers*</t>
  </si>
  <si>
    <t>Note: Single Sum Settlement and Other Indemnity payments have been allocated to the</t>
  </si>
  <si>
    <t>benefit categories shown with an asterisk (*).</t>
  </si>
  <si>
    <t>Source:  WCIRB calendar year calls for experience and unit statistical data</t>
  </si>
  <si>
    <t>Paid Vocational Rehabilitation by Calendar Year</t>
  </si>
  <si>
    <t>% of</t>
  </si>
  <si>
    <t>Voc.</t>
  </si>
  <si>
    <t>Total</t>
  </si>
  <si>
    <t>Rehab.</t>
  </si>
  <si>
    <t>Category</t>
  </si>
  <si>
    <t>Paid($000)</t>
  </si>
  <si>
    <t>Education Vouchers</t>
  </si>
  <si>
    <t>Other Voc. Rehab.</t>
  </si>
  <si>
    <t>Total Vocational</t>
  </si>
  <si>
    <t xml:space="preserve">     Rehabilitation</t>
  </si>
  <si>
    <t>Source: WCIRB calendar year calls for experience and Permanent Disability Claims Survey</t>
  </si>
  <si>
    <t>Percentage</t>
  </si>
  <si>
    <t>Number</t>
  </si>
  <si>
    <t>of Total</t>
  </si>
  <si>
    <t>Cause of Injury</t>
  </si>
  <si>
    <t>of Claims</t>
  </si>
  <si>
    <t>Losses($)</t>
  </si>
  <si>
    <t>Losses</t>
  </si>
  <si>
    <t>Source:</t>
  </si>
  <si>
    <t xml:space="preserve">WCIRB unit statistical data at first report level
</t>
  </si>
  <si>
    <t>56</t>
  </si>
  <si>
    <t>Strain by - Lifting</t>
  </si>
  <si>
    <t>Other - Miscellaneous, NOC</t>
  </si>
  <si>
    <t>60</t>
  </si>
  <si>
    <t>Strain or Injury By, NOC</t>
  </si>
  <si>
    <t>31</t>
  </si>
  <si>
    <t>Fall, Slip or Trip Injury, NOC</t>
  </si>
  <si>
    <t>97</t>
  </si>
  <si>
    <t>Strain by - Repetitive Motion</t>
  </si>
  <si>
    <t>98</t>
  </si>
  <si>
    <t>Cumulative, NOC</t>
  </si>
  <si>
    <t>Fall - On Same Level</t>
  </si>
  <si>
    <t>25</t>
  </si>
  <si>
    <t>Fall - From Different Level (Elevation)</t>
  </si>
  <si>
    <t>57</t>
  </si>
  <si>
    <t>Strain by - Pushing or Pulling</t>
  </si>
  <si>
    <t>26</t>
  </si>
  <si>
    <t>Fall - From Ladder or Scaffolding</t>
  </si>
  <si>
    <t>75</t>
  </si>
  <si>
    <t>Struck or Injured By - Falling or Flying Object</t>
  </si>
  <si>
    <t>53</t>
  </si>
  <si>
    <t>Strain by - Twisting</t>
  </si>
  <si>
    <t>45</t>
  </si>
  <si>
    <t>Motor Vehicle - Collision or Sideswipe with Another Vehicle</t>
  </si>
  <si>
    <t>50</t>
  </si>
  <si>
    <t>Motor Vehicle, NOC</t>
  </si>
  <si>
    <t>55</t>
  </si>
  <si>
    <t>Strain by - Holding or Carrying</t>
  </si>
  <si>
    <t>81</t>
  </si>
  <si>
    <t>Struck or Injured By, NOC</t>
  </si>
  <si>
    <t>Struck or Injured By - Object Being Lifted or Handled</t>
  </si>
  <si>
    <t>27</t>
  </si>
  <si>
    <t>Fall - From Liquid or Grease Spills</t>
  </si>
  <si>
    <t>77</t>
  </si>
  <si>
    <t>Struck or Injured By - Motor Vehicle</t>
  </si>
  <si>
    <t>10</t>
  </si>
  <si>
    <t>Caught in - Machine or Machinery</t>
  </si>
  <si>
    <t>58</t>
  </si>
  <si>
    <t>Strain by - Reaching</t>
  </si>
  <si>
    <t>33</t>
  </si>
  <si>
    <t>Fall - On Stairs</t>
  </si>
  <si>
    <t>30</t>
  </si>
  <si>
    <t>Slip or Trip But Did Not Fall</t>
  </si>
  <si>
    <t>68</t>
  </si>
  <si>
    <t>Struck or Stepped On - Stationary Object</t>
  </si>
  <si>
    <t>13</t>
  </si>
  <si>
    <t>Caught In, Under or Between, NOC</t>
  </si>
  <si>
    <t>19</t>
  </si>
  <si>
    <t>Cut, Puncture, Scrape or Injured By, NOC</t>
  </si>
  <si>
    <t>Strain by - Using Tool or Machinery</t>
  </si>
  <si>
    <t>Struck or Injured By - Fellow Workers, Patient or Other Person</t>
  </si>
  <si>
    <t>90</t>
  </si>
  <si>
    <t>Other than Physical Cause of Injury</t>
  </si>
  <si>
    <t>12</t>
  </si>
  <si>
    <t>Caught in - Object Handled</t>
  </si>
  <si>
    <t>28</t>
  </si>
  <si>
    <t>Fall - Into Openings</t>
  </si>
  <si>
    <t>17</t>
  </si>
  <si>
    <t>Cut or Puncture by - Object Being Lifted or Handled</t>
  </si>
  <si>
    <t>18</t>
  </si>
  <si>
    <t>Cut or Puncture by - Powered Hand Tool, Appliance</t>
  </si>
  <si>
    <t>Rubbed or Abraded By - Repetitive Motion</t>
  </si>
  <si>
    <t>76</t>
  </si>
  <si>
    <t>Struck or Injured By - Hand Tool or Machine in Use</t>
  </si>
  <si>
    <t>70</t>
  </si>
  <si>
    <t>Striking Against or Stepping On, NOC</t>
  </si>
  <si>
    <t>Person in Act of a Crime</t>
  </si>
  <si>
    <t>16</t>
  </si>
  <si>
    <t>Cut or Puncture by - Hand Tool, Utensils; Not Powered</t>
  </si>
  <si>
    <t>46</t>
  </si>
  <si>
    <t>Motor Vehicle - Collision with a Fixed Object</t>
  </si>
  <si>
    <t>66</t>
  </si>
  <si>
    <t>Struck or Stepped On - Object Being Lifted or Handled</t>
  </si>
  <si>
    <t>48</t>
  </si>
  <si>
    <t>Motor Vehicle - Vehicle Upset</t>
  </si>
  <si>
    <t>78</t>
  </si>
  <si>
    <t>Struck or Injured By - Moving Parts of Machine</t>
  </si>
  <si>
    <t>85</t>
  </si>
  <si>
    <t>Struck or Injured By - Animal or Insect</t>
  </si>
  <si>
    <t>Strain by - Jumping or Leaping</t>
  </si>
  <si>
    <t>80</t>
  </si>
  <si>
    <t>Struck or Injured By - Object Handled by Others</t>
  </si>
  <si>
    <t>Burn or Scald - Electrical Current</t>
  </si>
  <si>
    <t>Burn or Scald - Fire or Flame</t>
  </si>
  <si>
    <t>82</t>
  </si>
  <si>
    <t>Absorption, Ingestion or Inhalation, NOC</t>
  </si>
  <si>
    <t>05</t>
  </si>
  <si>
    <t>Burn or Scald - Steam or Hot Fluids</t>
  </si>
  <si>
    <t>Burn or Scald - Hot Objects or Substances</t>
  </si>
  <si>
    <t>87</t>
  </si>
  <si>
    <t>Foreign Matter (Body) in Eye(s)</t>
  </si>
  <si>
    <t>15</t>
  </si>
  <si>
    <t>Cut or Puncture by - Broken Glass</t>
  </si>
  <si>
    <t>Struck or Stepped On - Stepping on Sharp Object</t>
  </si>
  <si>
    <t>32</t>
  </si>
  <si>
    <t>Fall - On Ice or Snow</t>
  </si>
  <si>
    <t>09</t>
  </si>
  <si>
    <t>Burn or Scald - Contact With, NOC</t>
  </si>
  <si>
    <t>01</t>
  </si>
  <si>
    <t>Burn or Scald - Chemicals</t>
  </si>
  <si>
    <t>65</t>
  </si>
  <si>
    <t>Struck or Stepped On - Moving Part of Machine</t>
  </si>
  <si>
    <t>61</t>
  </si>
  <si>
    <t>Strain by - Wielding or Throwing</t>
  </si>
  <si>
    <t>20</t>
  </si>
  <si>
    <t>Caught in - Collapsing Materials (Slides of Earth)</t>
  </si>
  <si>
    <t>47</t>
  </si>
  <si>
    <t>Motor Vehicle - Crash of Airplane</t>
  </si>
  <si>
    <t>96</t>
  </si>
  <si>
    <t>Terrorism</t>
  </si>
  <si>
    <t>06</t>
  </si>
  <si>
    <t>Burn or Scald - Dusts, Gases, Fumes or Vapors</t>
  </si>
  <si>
    <t>95</t>
  </si>
  <si>
    <t>Rubbed or Abraded By, NOC</t>
  </si>
  <si>
    <t>11</t>
  </si>
  <si>
    <t>Burn or Scald - Cold Objects or Substances</t>
  </si>
  <si>
    <t>52</t>
  </si>
  <si>
    <t>Strain by - Continual Noise</t>
  </si>
  <si>
    <t>86</t>
  </si>
  <si>
    <t>Struck or Injured By - Explosion or Flare Back</t>
  </si>
  <si>
    <t>Burn or Scald - Temperature Extremes</t>
  </si>
  <si>
    <t>41</t>
  </si>
  <si>
    <t>Motor Vehicle - Crash of Rail Vehicle</t>
  </si>
  <si>
    <t>67</t>
  </si>
  <si>
    <t>Struck or Stepped On - Sanding, Scraping, Cleaning Operation</t>
  </si>
  <si>
    <t>14</t>
  </si>
  <si>
    <t>Burn or Scald - Abnormal Air Pressure</t>
  </si>
  <si>
    <t>07</t>
  </si>
  <si>
    <t>Burn or Scald - Welding Operations</t>
  </si>
  <si>
    <t>40</t>
  </si>
  <si>
    <t>Motor Vehicle - Crash of Water Vehicle</t>
  </si>
  <si>
    <t>91</t>
  </si>
  <si>
    <t>Mold</t>
  </si>
  <si>
    <t>93</t>
  </si>
  <si>
    <t>Gunshot</t>
  </si>
  <si>
    <t>08</t>
  </si>
  <si>
    <t>Burn or Scald - Radiation</t>
  </si>
  <si>
    <t>88</t>
  </si>
  <si>
    <t>Natural Disasters</t>
  </si>
  <si>
    <t>Nature of Injury</t>
  </si>
  <si>
    <t>Strain or Tear</t>
  </si>
  <si>
    <t>Sprain or Tear</t>
  </si>
  <si>
    <t>Fracture</t>
  </si>
  <si>
    <t>All Other Specific Injuries, NOC</t>
  </si>
  <si>
    <t>All Other Cumulative Injury, NOC</t>
  </si>
  <si>
    <t>Contusion</t>
  </si>
  <si>
    <t>Multiple Physical Injuries Only</t>
  </si>
  <si>
    <t>Laceration</t>
  </si>
  <si>
    <t>37</t>
  </si>
  <si>
    <t>Inflammation</t>
  </si>
  <si>
    <t>Dislocation</t>
  </si>
  <si>
    <t>Concussion</t>
  </si>
  <si>
    <t>Crushing</t>
  </si>
  <si>
    <t xml:space="preserve">Amputation </t>
  </si>
  <si>
    <t>Carpal Tunnel Syndrome</t>
  </si>
  <si>
    <t>Burn</t>
  </si>
  <si>
    <t>Mental Stress</t>
  </si>
  <si>
    <t>Hernia</t>
  </si>
  <si>
    <t>Multiple Injuries Including Both Physical and Psychological</t>
  </si>
  <si>
    <t>Rupture</t>
  </si>
  <si>
    <t>43</t>
  </si>
  <si>
    <t>Puncture</t>
  </si>
  <si>
    <t>Myocardial Infarction</t>
  </si>
  <si>
    <t>Vascular</t>
  </si>
  <si>
    <t>Foreign Body</t>
  </si>
  <si>
    <t>No Physical Injury</t>
  </si>
  <si>
    <t>Mental Disorder</t>
  </si>
  <si>
    <t>71</t>
  </si>
  <si>
    <t>All Other Occupational Disease Injury, NOC</t>
  </si>
  <si>
    <t>Respiratory Disorders</t>
  </si>
  <si>
    <t>36</t>
  </si>
  <si>
    <t>Infection</t>
  </si>
  <si>
    <t>Electric Shock</t>
  </si>
  <si>
    <t>Severance</t>
  </si>
  <si>
    <t>Syncope</t>
  </si>
  <si>
    <t>Dermatitis</t>
  </si>
  <si>
    <t>Hearing Loss or Impairment</t>
  </si>
  <si>
    <t>Heat Prostration</t>
  </si>
  <si>
    <t>Vision Loss</t>
  </si>
  <si>
    <t>42</t>
  </si>
  <si>
    <t>Poisoning - General</t>
  </si>
  <si>
    <t>72</t>
  </si>
  <si>
    <t>Loss of Hearing</t>
  </si>
  <si>
    <t>Poisoning - Chemical</t>
  </si>
  <si>
    <t>73</t>
  </si>
  <si>
    <t>Contagious Disease</t>
  </si>
  <si>
    <t>Dust Disease, NOC</t>
  </si>
  <si>
    <t>Cancer</t>
  </si>
  <si>
    <t>Angina Pectoris</t>
  </si>
  <si>
    <t>22</t>
  </si>
  <si>
    <t>Enucleation</t>
  </si>
  <si>
    <t>Freezing</t>
  </si>
  <si>
    <t>Poisoning - Metal</t>
  </si>
  <si>
    <t>Radiation</t>
  </si>
  <si>
    <t>Asphyxiation</t>
  </si>
  <si>
    <t>Asbestosis</t>
  </si>
  <si>
    <t>Hepatitis Losses</t>
  </si>
  <si>
    <t>Psychiatric</t>
  </si>
  <si>
    <t>62</t>
  </si>
  <si>
    <t>Black Lung</t>
  </si>
  <si>
    <t>VDT-Related Diseases</t>
  </si>
  <si>
    <t>Silicosis</t>
  </si>
  <si>
    <t>63</t>
  </si>
  <si>
    <t>Byssinosis</t>
  </si>
  <si>
    <t>Part of Body</t>
  </si>
  <si>
    <t xml:space="preserve"> </t>
  </si>
  <si>
    <t>Trunk - Lower Back Area</t>
  </si>
  <si>
    <t>Multiple Body Parts - Multiple Body Parts</t>
  </si>
  <si>
    <t>38</t>
  </si>
  <si>
    <t>Upper Extremities - Shoulder(s)</t>
  </si>
  <si>
    <t>Lower Extremities - Knee</t>
  </si>
  <si>
    <t>Upper Extremities - Wrist</t>
  </si>
  <si>
    <t>Upper Extremities - Finger(s)</t>
  </si>
  <si>
    <t>35</t>
  </si>
  <si>
    <t>Upper Extremities - Hand</t>
  </si>
  <si>
    <t>Lower Extremities - Ankle</t>
  </si>
  <si>
    <t>Head - Multiple Head Injury</t>
  </si>
  <si>
    <t>Lower Extremities - Lower Leg</t>
  </si>
  <si>
    <t>Upper Extremities - Lower Arm</t>
  </si>
  <si>
    <t>Lower Extremities - Foot</t>
  </si>
  <si>
    <t>Upper Extremities - Elbow</t>
  </si>
  <si>
    <t>Upper Extremities - Multiple Upper Extremities</t>
  </si>
  <si>
    <t>Head - Brain</t>
  </si>
  <si>
    <t>Upper Extremities - Upper Arm</t>
  </si>
  <si>
    <t>Trunk - Upper Back Area</t>
  </si>
  <si>
    <t>Neck - Soft Tissue</t>
  </si>
  <si>
    <t>Trunk - Abdomen Including Groin</t>
  </si>
  <si>
    <t>Head - Soft Tissue</t>
  </si>
  <si>
    <t>Trunk - Lumbar and /or Sacral Vertebrae</t>
  </si>
  <si>
    <t>Upper Extremities - Wrist(s) &amp; Hand(s)</t>
  </si>
  <si>
    <t>Multiple Body Parts - Body Systems and Multiple Body</t>
  </si>
  <si>
    <t>Trunk - Chest</t>
  </si>
  <si>
    <t>51</t>
  </si>
  <si>
    <t>Lower Extremities - Hip</t>
  </si>
  <si>
    <t>Upper Extremities - Thumb</t>
  </si>
  <si>
    <t>Lower Extremities - Multiple Lower Extremities</t>
  </si>
  <si>
    <t>Head - Skull</t>
  </si>
  <si>
    <t>Multiple Body Parts - Insufficient Info to Classify</t>
  </si>
  <si>
    <t>Neck - Disc</t>
  </si>
  <si>
    <t>Multiple Body Parts - No Physical Injury</t>
  </si>
  <si>
    <t>Trunk - Disc</t>
  </si>
  <si>
    <t>Neck - Multiple Neck Injury</t>
  </si>
  <si>
    <t>Head - Eye(s)</t>
  </si>
  <si>
    <t>Trunk - Multiple Trunk</t>
  </si>
  <si>
    <t>Lower Extremities - Upper Leg</t>
  </si>
  <si>
    <t>Trunk - Pelvis</t>
  </si>
  <si>
    <t>21</t>
  </si>
  <si>
    <t>Neck - Vertebrae</t>
  </si>
  <si>
    <t>Trunk - Heart</t>
  </si>
  <si>
    <t>Trunk - Internal Organs</t>
  </si>
  <si>
    <t>Trunk - Spinal Cord</t>
  </si>
  <si>
    <t>Lower Extremities - Toe</t>
  </si>
  <si>
    <t>Head - Facial Bones</t>
  </si>
  <si>
    <t>Trunk - Lungs</t>
  </si>
  <si>
    <t>23</t>
  </si>
  <si>
    <t>Neck - Spinal Cord</t>
  </si>
  <si>
    <t>Trunk - Buttocks</t>
  </si>
  <si>
    <t>Head - Ear(s)</t>
  </si>
  <si>
    <t>Head - Teeth</t>
  </si>
  <si>
    <t>Lower Extremities - Great Toe</t>
  </si>
  <si>
    <t>Head - Mouth</t>
  </si>
  <si>
    <t>Head - Nose</t>
  </si>
  <si>
    <t>Trunk - Sacrum and Coccyx</t>
  </si>
  <si>
    <t>Neck - Trachea</t>
  </si>
  <si>
    <t>24</t>
  </si>
  <si>
    <t>Neck - Larynx</t>
  </si>
  <si>
    <t>Multiple Body Parts - Artificial Appliance</t>
  </si>
  <si>
    <t>Insurer Underwriting Experience by Calendar Year</t>
  </si>
  <si>
    <t>[1]</t>
  </si>
  <si>
    <t>Direct Earned Premium ($ in Millions)</t>
  </si>
  <si>
    <t>Gross of Deductible Credits</t>
  </si>
  <si>
    <t>Direct Losses &amp; Expenses ($ in Millions)</t>
  </si>
  <si>
    <t>As Percentage of Earned Premium</t>
  </si>
  <si>
    <t>Paid Losses</t>
  </si>
  <si>
    <t>a.</t>
  </si>
  <si>
    <t>i.</t>
  </si>
  <si>
    <t>Insurer</t>
  </si>
  <si>
    <t>ii.</t>
  </si>
  <si>
    <r>
      <t>CIGA</t>
    </r>
    <r>
      <rPr>
        <vertAlign val="superscript"/>
        <sz val="10"/>
        <rFont val="Arial"/>
        <family val="2"/>
      </rPr>
      <t>[2]</t>
    </r>
  </si>
  <si>
    <t>iii.</t>
  </si>
  <si>
    <t>b.</t>
  </si>
  <si>
    <t>Medical</t>
  </si>
  <si>
    <t>Total Medical Paid</t>
  </si>
  <si>
    <t>c.</t>
  </si>
  <si>
    <t>Total Paid Losses</t>
  </si>
  <si>
    <t>Total Losses Paid</t>
  </si>
  <si>
    <r>
      <t>Change in Insurer Reserves</t>
    </r>
    <r>
      <rPr>
        <vertAlign val="superscript"/>
        <sz val="10"/>
        <rFont val="Arial"/>
        <family val="2"/>
      </rPr>
      <t>[3]</t>
    </r>
  </si>
  <si>
    <t>Insurer Losses Incurred</t>
  </si>
  <si>
    <t>[1c.i. + 2]</t>
  </si>
  <si>
    <t>Insurer Loss Adjustment Expenses (LAE)</t>
  </si>
  <si>
    <t>Allocated</t>
  </si>
  <si>
    <r>
      <t>Unallocated</t>
    </r>
    <r>
      <rPr>
        <vertAlign val="superscript"/>
        <sz val="10"/>
        <rFont val="Arial"/>
        <family val="2"/>
      </rPr>
      <t>[3]</t>
    </r>
  </si>
  <si>
    <t>Total LAE</t>
  </si>
  <si>
    <t>Commissions &amp; Brokerage</t>
  </si>
  <si>
    <t>Other Acquisition Expenses</t>
  </si>
  <si>
    <t>General Expenses</t>
  </si>
  <si>
    <t>Premium &amp; Other Taxes</t>
  </si>
  <si>
    <t>Insurer Total Expenses</t>
  </si>
  <si>
    <t>Insurer Total Losses &amp; Expenses</t>
  </si>
  <si>
    <t>[3 + 9]</t>
  </si>
  <si>
    <t>Insurer Policyholder Dividends</t>
  </si>
  <si>
    <t>Insurer Pre-Tax Underwriting</t>
  </si>
  <si>
    <r>
      <t>Profit (Loss)</t>
    </r>
    <r>
      <rPr>
        <vertAlign val="superscript"/>
        <sz val="10"/>
        <rFont val="Arial"/>
        <family val="2"/>
      </rPr>
      <t>[4]</t>
    </r>
  </si>
  <si>
    <t>[100% - 10 - 11] x Earned Premium ($ in Millions)</t>
  </si>
  <si>
    <t>Notes:</t>
  </si>
  <si>
    <t>Figures have been updated since the issuance of last year's report.</t>
  </si>
  <si>
    <t>[2]</t>
  </si>
  <si>
    <t>CIGA loss payments are shown above for informational purposes only, and are not included in the Insurer Pre-Tax Underwriting Profit (Loss) (line 12).</t>
  </si>
  <si>
    <t>[3]</t>
  </si>
  <si>
    <t>[4]</t>
  </si>
  <si>
    <r>
      <t xml:space="preserve">Insurer Pre-Tax Underwriting Profit (Loss) represents only the underwriting profit (loss) of California workers' compensation insured policies, and is prior to reinsurance assumed or ceded, prior to the application of deductible credits or retrospective rating plan adjustments, and does not include any provision for investment income or federal income taxes.  (See NAIC's </t>
    </r>
    <r>
      <rPr>
        <i/>
        <sz val="10"/>
        <rFont val="Arial"/>
        <family val="2"/>
      </rPr>
      <t>Report on Profitability By Line By State</t>
    </r>
    <r>
      <rPr>
        <sz val="10"/>
        <rFont val="Arial"/>
        <family val="2"/>
      </rPr>
      <t>, which is published annually, for an estimate of the overall profitability of California workers' compensation.)</t>
    </r>
  </si>
  <si>
    <t>Source:  WCIRB expense calls.</t>
  </si>
  <si>
    <t>Paid Medical-Legal Costs</t>
  </si>
  <si>
    <t>Average</t>
  </si>
  <si>
    <t>Cost of</t>
  </si>
  <si>
    <t>Cost Per</t>
  </si>
  <si>
    <t>Physician Specialty</t>
  </si>
  <si>
    <t>Reports</t>
  </si>
  <si>
    <t>Report</t>
  </si>
  <si>
    <t>All Others</t>
  </si>
  <si>
    <t>Total/Average</t>
  </si>
  <si>
    <t>Sources: WCIRB's Medical Data Call (MDC).  All figures are based on medical-legal transactions reported on all claim types form all accident years within the service year.</t>
  </si>
  <si>
    <t>Orthopedic</t>
  </si>
  <si>
    <t>Internal Medicine &amp; Cardiology</t>
  </si>
  <si>
    <t>Chiropractor</t>
  </si>
  <si>
    <t>Psychologist/Behavioral Health</t>
  </si>
  <si>
    <t>Psychiatry</t>
  </si>
  <si>
    <t>Neurology</t>
  </si>
  <si>
    <t>Distribution of Calendar Year Medical Costs Paid</t>
  </si>
  <si>
    <r>
      <t>2015</t>
    </r>
    <r>
      <rPr>
        <vertAlign val="superscript"/>
        <sz val="10"/>
        <color indexed="8"/>
        <rFont val="Arial"/>
        <family val="2"/>
      </rPr>
      <t>[1]</t>
    </r>
  </si>
  <si>
    <r>
      <t>2014</t>
    </r>
    <r>
      <rPr>
        <vertAlign val="superscript"/>
        <sz val="10"/>
        <color indexed="8"/>
        <rFont val="Arial"/>
        <family val="2"/>
      </rPr>
      <t>[1]</t>
    </r>
  </si>
  <si>
    <r>
      <t>2013</t>
    </r>
    <r>
      <rPr>
        <vertAlign val="superscript"/>
        <sz val="10"/>
        <color indexed="8"/>
        <rFont val="Arial"/>
        <family val="2"/>
      </rPr>
      <t>[1]</t>
    </r>
  </si>
  <si>
    <t>Medical Payment Type</t>
  </si>
  <si>
    <t>Medical
 Payments
($000)</t>
  </si>
  <si>
    <t>As % of Total Medical Payments</t>
  </si>
  <si>
    <t xml:space="preserve"> As % of Total Medical Payments</t>
  </si>
  <si>
    <t>Medical Payments Made Directly to Injured Workers</t>
  </si>
  <si>
    <t xml:space="preserve">Physician Services </t>
  </si>
  <si>
    <t>Medical-Legal Evaluation Payments</t>
  </si>
  <si>
    <t xml:space="preserve">Pharmaceuticals </t>
  </si>
  <si>
    <t>Hospital - Outpatient</t>
  </si>
  <si>
    <t>Medical Liens</t>
  </si>
  <si>
    <t>Hospital - Inpatient</t>
  </si>
  <si>
    <t>Medical Supplies and Equipment</t>
  </si>
  <si>
    <t>Medical Payments Related to Medicare Set-asides</t>
  </si>
  <si>
    <t>Dental Services</t>
  </si>
  <si>
    <t>Capitated Medical Payments</t>
  </si>
  <si>
    <t>Reimbursements to Medicare</t>
  </si>
  <si>
    <t>Other Medical Services</t>
  </si>
  <si>
    <t>Total Medical Payments</t>
  </si>
  <si>
    <t>Figures have been updated since the issuance of last year’s report.</t>
  </si>
  <si>
    <t>2013 and 2014 numbers are based on WCIRB surveys of insurer medical payments.</t>
  </si>
  <si>
    <t>Sources:</t>
  </si>
  <si>
    <t>WCIRB aggregate indemnity and medical cost calls</t>
  </si>
  <si>
    <t>WCIRB's Medical Data Call (MDC)</t>
  </si>
  <si>
    <t>Distribution of Medical Service Payments by Type of Provider</t>
  </si>
  <si>
    <t>Provider Type</t>
  </si>
  <si>
    <t>Medical
Service Payments ($000)</t>
  </si>
  <si>
    <t xml:space="preserve"> As % of Total Medical Service Payments</t>
  </si>
  <si>
    <t>Hospital-Based Provider</t>
  </si>
  <si>
    <t>Physician Specialist</t>
  </si>
  <si>
    <t>Surgeon</t>
  </si>
  <si>
    <t>MD General Practitioner</t>
  </si>
  <si>
    <t>Physical Therapist</t>
  </si>
  <si>
    <t>Pharmacist</t>
  </si>
  <si>
    <t>Ambulatory Surgical Center (ASC) Provider</t>
  </si>
  <si>
    <t>Durable Medical Equipment (DME) Supplier</t>
  </si>
  <si>
    <t>Psychology, Psychiatry, &amp; Neurology</t>
  </si>
  <si>
    <t>Occupational Health Provider</t>
  </si>
  <si>
    <t>Rehabilitation Provider</t>
  </si>
  <si>
    <t>Chiropractic</t>
  </si>
  <si>
    <t>Home Health Provider</t>
  </si>
  <si>
    <t>Lab Testing Provider</t>
  </si>
  <si>
    <t>Dentist</t>
  </si>
  <si>
    <t>Acupuncturist</t>
  </si>
  <si>
    <t>Marriage, Family and Counselors</t>
  </si>
  <si>
    <t>Podiatrist</t>
  </si>
  <si>
    <t>Optometrist</t>
  </si>
  <si>
    <t>Social Workers</t>
  </si>
  <si>
    <t>Others</t>
  </si>
  <si>
    <t>Total Medical Service Payments</t>
  </si>
  <si>
    <t>Source: WCIRB's Medical Data Call (MDC)</t>
  </si>
  <si>
    <t>Distribution of Physician Service Payments</t>
  </si>
  <si>
    <t>Physician Service by Type of Procedure</t>
  </si>
  <si>
    <t>Physician Service Payments
($000)</t>
  </si>
  <si>
    <t xml:space="preserve"> As % of Total Physician Service Payments</t>
  </si>
  <si>
    <t>Evaluation &amp; Management</t>
  </si>
  <si>
    <t>Physical Medicine</t>
  </si>
  <si>
    <t>Surgery</t>
  </si>
  <si>
    <t>Radiology</t>
  </si>
  <si>
    <t>Special Services &amp; Reports</t>
  </si>
  <si>
    <t>Medicine</t>
  </si>
  <si>
    <t>Pathology &amp; Laboratory</t>
  </si>
  <si>
    <t>Anesthesia</t>
  </si>
  <si>
    <t>Acupuncture</t>
  </si>
  <si>
    <t>Other</t>
  </si>
  <si>
    <t>Total Physician Service Payments</t>
  </si>
  <si>
    <t>Exhibit 1.4</t>
  </si>
  <si>
    <t>Exhibit 1.5</t>
  </si>
  <si>
    <t>Exhibit 1.6</t>
  </si>
  <si>
    <t>Exhibit 3.1</t>
  </si>
  <si>
    <t>Exhibit 11</t>
  </si>
  <si>
    <t>Exhibit 12</t>
  </si>
  <si>
    <t>Exhibit 13</t>
  </si>
  <si>
    <t>Exhibit 14</t>
  </si>
  <si>
    <t>Exhibit 15</t>
  </si>
  <si>
    <t>% of Total</t>
  </si>
  <si>
    <t>Paid ($000)</t>
  </si>
  <si>
    <t>Services</t>
  </si>
  <si>
    <t>Total Payments for Medical Services (Subtotal)</t>
  </si>
  <si>
    <t>Physician Services (Subtotal)</t>
  </si>
  <si>
    <t>Interpreter Services</t>
  </si>
  <si>
    <t>Copy Services</t>
  </si>
  <si>
    <t>Total Calendar Year Medical Payments</t>
  </si>
  <si>
    <t>Exhibit 1.1</t>
  </si>
  <si>
    <t>Exhibit 2.1</t>
  </si>
  <si>
    <r>
      <t>Service Year 2015</t>
    </r>
    <r>
      <rPr>
        <vertAlign val="superscript"/>
        <sz val="10"/>
        <color indexed="8"/>
        <rFont val="Arial"/>
        <family val="2"/>
      </rPr>
      <t>[1]</t>
    </r>
  </si>
  <si>
    <r>
      <t>Service Year 2014</t>
    </r>
    <r>
      <rPr>
        <vertAlign val="superscript"/>
        <sz val="10"/>
        <color indexed="8"/>
        <rFont val="Arial"/>
        <family val="2"/>
      </rPr>
      <t>[1]</t>
    </r>
  </si>
  <si>
    <r>
      <rPr>
        <vertAlign val="superscript"/>
        <sz val="10"/>
        <color indexed="8"/>
        <rFont val="Arial"/>
        <family val="2"/>
      </rPr>
      <t xml:space="preserve">[1] </t>
    </r>
    <r>
      <rPr>
        <sz val="10"/>
        <color indexed="8"/>
        <rFont val="Arial"/>
        <family val="2"/>
      </rPr>
      <t>Figures have been updated form those in last year's report.</t>
    </r>
  </si>
  <si>
    <t>Paid Medical Costs for Calendar Year 2017</t>
  </si>
  <si>
    <t>Medical Cost Containment Program Payments</t>
  </si>
  <si>
    <t>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2017 is $285 million.</t>
  </si>
  <si>
    <r>
      <t>2016</t>
    </r>
    <r>
      <rPr>
        <vertAlign val="superscript"/>
        <sz val="10"/>
        <color indexed="8"/>
        <rFont val="Arial"/>
        <family val="2"/>
      </rPr>
      <t>[1]</t>
    </r>
  </si>
  <si>
    <t>Medical Cost Containment Program Payments [2]</t>
  </si>
  <si>
    <t>Interpreter Services[3]</t>
  </si>
  <si>
    <t>Copy Services[3]</t>
  </si>
  <si>
    <t>As a result of WCIRB efforts to more accurately categorize medical transactions, figures shown for 2013 through 2016 have been updated since the issuance of last year’s report.</t>
  </si>
  <si>
    <t>Service Year 2017</t>
  </si>
  <si>
    <r>
      <t>Service Year 2016</t>
    </r>
    <r>
      <rPr>
        <vertAlign val="superscript"/>
        <sz val="10"/>
        <color indexed="8"/>
        <rFont val="Arial"/>
        <family val="2"/>
      </rPr>
      <t>[1]</t>
    </r>
  </si>
  <si>
    <t>Paid Indemnity Benefits for Calendar Year 2017</t>
  </si>
  <si>
    <t>Policy Year 2015 Permanent Disability Summary</t>
  </si>
  <si>
    <t>2011 figures include a reallocation made by the State Compensation Insurance Fund to move $500 million of reserves from loss to ULAE.  2017 figures include a reallocation made by the State Compensation Insurance Fund to move $450 million of reserves from loss to ULAE.</t>
  </si>
  <si>
    <t>Summary of Claims by Cause of Injury - Policy Year 2015</t>
  </si>
  <si>
    <t>Summary of Claims by Nature of Injury - Policy Year 2015</t>
  </si>
  <si>
    <t>Summary of Claims by Part of Body - Policy Year 2015</t>
  </si>
  <si>
    <t>[4c + 5 + 6 + 7 + 8]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</si>
</sst>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
    <numFmt numFmtId="168" formatCode="&quot;$&quot;#,##0"/>
    <numFmt numFmtId="169" formatCode="#,##0.000"/>
    <numFmt numFmtId="170" formatCode="&quot;$&quot;#,##0.0_);[Red]\(&quot;$&quot;#,##0.0\)"/>
  </numFmts>
  <fonts count="50">
    <font>
      <sz val="11"/>
      <color theme="1"/>
      <name val="Calibri"/>
      <family val="2"/>
    </font>
    <font>
      <sz val="11"/>
      <color indexed="8"/>
      <name val="Calibri"/>
      <family val="2"/>
    </font>
    <font>
      <sz val="10"/>
      <name val="Univers 55"/>
      <family val="0"/>
    </font>
    <font>
      <sz val="10"/>
      <name val="Arial"/>
      <family val="2"/>
    </font>
    <font>
      <u val="single"/>
      <sz val="10"/>
      <name val="Arial"/>
      <family val="2"/>
    </font>
    <font>
      <b/>
      <sz val="10"/>
      <name val="Arial"/>
      <family val="2"/>
    </font>
    <font>
      <b/>
      <sz val="12"/>
      <name val="Arial"/>
      <family val="2"/>
    </font>
    <font>
      <vertAlign val="superscript"/>
      <sz val="10"/>
      <name val="Arial"/>
      <family val="2"/>
    </font>
    <font>
      <sz val="10"/>
      <color indexed="10"/>
      <name val="Arial"/>
      <family val="2"/>
    </font>
    <font>
      <i/>
      <sz val="10"/>
      <name val="Arial"/>
      <family val="2"/>
    </font>
    <font>
      <vertAlign val="superscript"/>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vertAlign val="superscript"/>
      <sz val="10"/>
      <color theme="1"/>
      <name val="Arial"/>
      <family val="2"/>
    </font>
    <font>
      <sz val="10"/>
      <color theme="1"/>
      <name val="Arial"/>
      <family val="2"/>
    </font>
    <font>
      <b/>
      <sz val="10"/>
      <color theme="1"/>
      <name val="Arial"/>
      <family val="2"/>
    </font>
    <font>
      <u val="single"/>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bottom style="thin">
        <color indexed="55"/>
      </bottom>
    </border>
    <border>
      <left/>
      <right style="thin"/>
      <top style="thin"/>
      <bottom/>
    </border>
    <border>
      <left style="thin"/>
      <right style="thin"/>
      <top style="thin"/>
      <bottom style="thin"/>
    </border>
    <border>
      <left style="thin"/>
      <right/>
      <top style="thin"/>
      <bottom/>
    </border>
    <border>
      <left style="thin"/>
      <right style="thin"/>
      <top style="thin"/>
      <bottom>
        <color indexed="63"/>
      </bottom>
    </border>
    <border>
      <left style="thin"/>
      <right/>
      <top/>
      <bottom/>
    </border>
    <border>
      <left/>
      <right style="thin"/>
      <top/>
      <bottom/>
    </border>
    <border>
      <left style="thin"/>
      <right style="thin"/>
      <top>
        <color indexed="63"/>
      </top>
      <bottom>
        <color indexed="63"/>
      </bottom>
    </border>
    <border>
      <left style="thin"/>
      <right/>
      <top/>
      <bottom style="thin"/>
    </border>
    <border>
      <left style="thin"/>
      <right style="thin"/>
      <top>
        <color indexed="63"/>
      </top>
      <bottom style="thin"/>
    </border>
    <border>
      <left/>
      <right style="thin"/>
      <top/>
      <bottom style="thin"/>
    </border>
    <border>
      <left/>
      <right/>
      <top style="thin"/>
      <bottom/>
    </border>
    <border>
      <left/>
      <right/>
      <top/>
      <bottom style="thin">
        <color theme="1" tint="0.49998000264167786"/>
      </bottom>
    </border>
    <border>
      <left style="thin"/>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7">
    <xf numFmtId="0" fontId="0" fillId="0" borderId="0" xfId="0" applyFont="1" applyAlignment="1">
      <alignment/>
    </xf>
    <xf numFmtId="0" fontId="3" fillId="0" borderId="0" xfId="55" applyFont="1">
      <alignment/>
      <protection/>
    </xf>
    <xf numFmtId="3" fontId="3" fillId="0" borderId="0" xfId="55" applyNumberFormat="1" applyFont="1">
      <alignment/>
      <protection/>
    </xf>
    <xf numFmtId="3" fontId="3" fillId="0" borderId="0" xfId="55" applyNumberFormat="1" applyFont="1" applyAlignment="1">
      <alignment horizontal="right" indent="1"/>
      <protection/>
    </xf>
    <xf numFmtId="0" fontId="3" fillId="0" borderId="0" xfId="55" applyFont="1" applyAlignment="1">
      <alignment horizontal="right"/>
      <protection/>
    </xf>
    <xf numFmtId="0" fontId="3" fillId="0" borderId="0" xfId="55" applyFont="1" applyAlignment="1">
      <alignment horizontal="left"/>
      <protection/>
    </xf>
    <xf numFmtId="0" fontId="3" fillId="0" borderId="0" xfId="55" applyFont="1" applyAlignment="1">
      <alignment horizontal="right" indent="1"/>
      <protection/>
    </xf>
    <xf numFmtId="3" fontId="3" fillId="0" borderId="0" xfId="55" applyNumberFormat="1" applyFont="1" applyBorder="1" applyAlignment="1">
      <alignment horizontal="right" indent="1"/>
      <protection/>
    </xf>
    <xf numFmtId="3" fontId="3" fillId="0" borderId="10" xfId="55" applyNumberFormat="1" applyFont="1" applyBorder="1" applyAlignment="1">
      <alignment horizontal="right" indent="1"/>
      <protection/>
    </xf>
    <xf numFmtId="0" fontId="3" fillId="0" borderId="10" xfId="55" applyFont="1" applyBorder="1" applyAlignment="1">
      <alignment horizontal="right" indent="1"/>
      <protection/>
    </xf>
    <xf numFmtId="0" fontId="3" fillId="0" borderId="10" xfId="55" applyFont="1" applyBorder="1">
      <alignment/>
      <protection/>
    </xf>
    <xf numFmtId="0" fontId="3" fillId="0" borderId="0" xfId="55" applyFont="1" applyAlignment="1">
      <alignment horizontal="center"/>
      <protection/>
    </xf>
    <xf numFmtId="1" fontId="3" fillId="0" borderId="0" xfId="55" applyNumberFormat="1" applyFont="1">
      <alignment/>
      <protection/>
    </xf>
    <xf numFmtId="1" fontId="3" fillId="0" borderId="0" xfId="55" applyNumberFormat="1" applyFont="1" applyAlignment="1">
      <alignment horizontal="right"/>
      <protection/>
    </xf>
    <xf numFmtId="1" fontId="3" fillId="0" borderId="0" xfId="55" applyNumberFormat="1" applyFont="1" applyAlignment="1" quotePrefix="1">
      <alignment horizontal="right"/>
      <protection/>
    </xf>
    <xf numFmtId="0" fontId="4" fillId="0" borderId="0" xfId="55" applyFont="1" applyBorder="1" applyAlignment="1">
      <alignment horizontal="center"/>
      <protection/>
    </xf>
    <xf numFmtId="0" fontId="4" fillId="0" borderId="0" xfId="55" applyFont="1" applyBorder="1">
      <alignment/>
      <protection/>
    </xf>
    <xf numFmtId="0" fontId="5" fillId="0" borderId="0" xfId="55" applyFont="1" applyAlignment="1">
      <alignment horizontal="centerContinuous"/>
      <protection/>
    </xf>
    <xf numFmtId="0" fontId="3" fillId="0" borderId="0" xfId="55" applyFont="1" applyAlignment="1">
      <alignment horizontal="centerContinuous"/>
      <protection/>
    </xf>
    <xf numFmtId="0" fontId="5" fillId="0" borderId="0" xfId="0" applyFont="1" applyAlignment="1">
      <alignment horizontal="centerContinuous"/>
    </xf>
    <xf numFmtId="0" fontId="5"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center"/>
    </xf>
    <xf numFmtId="0" fontId="3" fillId="0" borderId="10" xfId="0" applyFont="1" applyBorder="1" applyAlignment="1">
      <alignment horizontal="center"/>
    </xf>
    <xf numFmtId="3" fontId="3" fillId="0" borderId="0" xfId="0" applyNumberFormat="1" applyFont="1" applyAlignment="1">
      <alignment/>
    </xf>
    <xf numFmtId="166" fontId="3" fillId="0" borderId="0" xfId="0" applyNumberFormat="1" applyFont="1" applyAlignment="1">
      <alignment/>
    </xf>
    <xf numFmtId="10" fontId="3" fillId="0" borderId="0" xfId="0" applyNumberFormat="1" applyFont="1" applyAlignment="1" quotePrefix="1">
      <alignment horizontal="right"/>
    </xf>
    <xf numFmtId="0" fontId="3" fillId="0" borderId="0" xfId="0" applyFont="1" applyAlignment="1" quotePrefix="1">
      <alignment horizontal="center"/>
    </xf>
    <xf numFmtId="10" fontId="3" fillId="0" borderId="0" xfId="0" applyNumberFormat="1" applyFont="1" applyAlignment="1">
      <alignment horizontal="left"/>
    </xf>
    <xf numFmtId="10" fontId="3" fillId="0" borderId="0" xfId="0" applyNumberFormat="1" applyFont="1" applyAlignment="1">
      <alignment horizontal="right"/>
    </xf>
    <xf numFmtId="10" fontId="3" fillId="0" borderId="11" xfId="0" applyNumberFormat="1" applyFont="1" applyBorder="1" applyAlignment="1">
      <alignment horizontal="right"/>
    </xf>
    <xf numFmtId="0" fontId="3" fillId="0" borderId="11" xfId="0" applyFont="1" applyBorder="1" applyAlignment="1" quotePrefix="1">
      <alignment horizontal="center"/>
    </xf>
    <xf numFmtId="10" fontId="3" fillId="0" borderId="11" xfId="0" applyNumberFormat="1" applyFont="1" applyBorder="1" applyAlignment="1">
      <alignment horizontal="left"/>
    </xf>
    <xf numFmtId="0" fontId="3" fillId="0" borderId="0" xfId="0" applyFont="1" applyBorder="1" applyAlignment="1">
      <alignment/>
    </xf>
    <xf numFmtId="3" fontId="3" fillId="0" borderId="11" xfId="0" applyNumberFormat="1" applyFont="1" applyBorder="1" applyAlignment="1">
      <alignment/>
    </xf>
    <xf numFmtId="166" fontId="3" fillId="0" borderId="11" xfId="0" applyNumberFormat="1" applyFont="1" applyBorder="1" applyAlignment="1">
      <alignment/>
    </xf>
    <xf numFmtId="0" fontId="4" fillId="0" borderId="0" xfId="0" applyFont="1" applyAlignment="1">
      <alignment/>
    </xf>
    <xf numFmtId="3" fontId="3" fillId="0" borderId="10" xfId="0" applyNumberFormat="1" applyFont="1" applyBorder="1" applyAlignment="1">
      <alignment/>
    </xf>
    <xf numFmtId="166" fontId="3" fillId="0" borderId="10" xfId="0" applyNumberFormat="1" applyFont="1" applyBorder="1" applyAlignment="1">
      <alignment/>
    </xf>
    <xf numFmtId="3" fontId="3" fillId="0" borderId="0" xfId="0" applyNumberFormat="1" applyFont="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3" fontId="3" fillId="0" borderId="0" xfId="0" applyNumberFormat="1" applyFont="1" applyFill="1" applyAlignment="1">
      <alignment horizontal="right" indent="1"/>
    </xf>
    <xf numFmtId="166" fontId="3" fillId="0" borderId="0" xfId="0" applyNumberFormat="1" applyFont="1" applyAlignment="1">
      <alignment horizontal="right" indent="1"/>
    </xf>
    <xf numFmtId="3" fontId="3" fillId="0" borderId="0" xfId="0" applyNumberFormat="1" applyFont="1" applyAlignment="1">
      <alignment horizontal="right" indent="1"/>
    </xf>
    <xf numFmtId="3" fontId="3" fillId="0" borderId="10" xfId="0" applyNumberFormat="1" applyFont="1" applyBorder="1" applyAlignment="1">
      <alignment horizontal="right" indent="1"/>
    </xf>
    <xf numFmtId="166" fontId="3" fillId="0" borderId="10" xfId="0" applyNumberFormat="1" applyFont="1" applyBorder="1" applyAlignment="1">
      <alignment horizontal="right" indent="1"/>
    </xf>
    <xf numFmtId="0" fontId="3" fillId="0" borderId="0" xfId="0" applyFont="1" applyAlignment="1">
      <alignment horizontal="centerContinuous"/>
    </xf>
    <xf numFmtId="0" fontId="3" fillId="0" borderId="10" xfId="0" applyFont="1" applyBorder="1" applyAlignment="1">
      <alignment horizontal="left" indent="1"/>
    </xf>
    <xf numFmtId="0" fontId="3" fillId="0" borderId="0" xfId="0" applyFont="1" applyAlignment="1">
      <alignment vertical="top"/>
    </xf>
    <xf numFmtId="0" fontId="6" fillId="0" borderId="0" xfId="0" applyFont="1" applyAlignment="1">
      <alignment horizontal="centerContinuous" vertical="center"/>
    </xf>
    <xf numFmtId="0" fontId="3" fillId="0" borderId="0" xfId="0" applyFont="1" applyBorder="1" applyAlignment="1">
      <alignment horizontal="center"/>
    </xf>
    <xf numFmtId="0" fontId="3" fillId="0" borderId="10" xfId="0" applyFont="1" applyBorder="1" applyAlignment="1">
      <alignment/>
    </xf>
    <xf numFmtId="0" fontId="7" fillId="0" borderId="10" xfId="0" applyFont="1" applyBorder="1" applyAlignment="1">
      <alignment horizontal="right"/>
    </xf>
    <xf numFmtId="0" fontId="3" fillId="0" borderId="10" xfId="0" applyFont="1" applyBorder="1" applyAlignment="1">
      <alignment horizontal="right"/>
    </xf>
    <xf numFmtId="0" fontId="5" fillId="0" borderId="0" xfId="0" applyFont="1" applyAlignment="1">
      <alignment/>
    </xf>
    <xf numFmtId="0" fontId="5" fillId="0" borderId="0" xfId="0" applyFont="1" applyBorder="1" applyAlignment="1">
      <alignment horizontal="centerContinuous"/>
    </xf>
    <xf numFmtId="0" fontId="5" fillId="0" borderId="0" xfId="0" applyFont="1" applyBorder="1" applyAlignment="1">
      <alignment/>
    </xf>
    <xf numFmtId="0" fontId="3" fillId="0" borderId="0" xfId="0" applyFont="1" applyAlignment="1">
      <alignment/>
    </xf>
    <xf numFmtId="6" fontId="3" fillId="0" borderId="0" xfId="0" applyNumberFormat="1" applyFont="1"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horizontal="left"/>
    </xf>
    <xf numFmtId="0" fontId="3" fillId="0" borderId="10" xfId="0" applyFont="1" applyBorder="1" applyAlignment="1">
      <alignment horizontal="left"/>
    </xf>
    <xf numFmtId="6" fontId="3" fillId="0" borderId="10" xfId="0" applyNumberFormat="1" applyFont="1" applyBorder="1" applyAlignment="1">
      <alignment/>
    </xf>
    <xf numFmtId="166" fontId="3" fillId="0" borderId="0" xfId="0" applyNumberFormat="1" applyFont="1" applyBorder="1" applyAlignment="1">
      <alignment/>
    </xf>
    <xf numFmtId="0" fontId="3" fillId="0" borderId="0" xfId="0" applyFont="1" applyBorder="1" applyAlignment="1">
      <alignment horizontal="left"/>
    </xf>
    <xf numFmtId="166" fontId="8" fillId="0" borderId="0" xfId="0" applyNumberFormat="1" applyFont="1" applyAlignment="1">
      <alignment/>
    </xf>
    <xf numFmtId="37" fontId="3" fillId="0" borderId="0" xfId="0" applyNumberFormat="1" applyFont="1" applyAlignment="1">
      <alignment/>
    </xf>
    <xf numFmtId="0" fontId="7" fillId="0" borderId="0" xfId="0" applyFont="1" applyAlignment="1">
      <alignment horizontal="right" vertical="top"/>
    </xf>
    <xf numFmtId="0" fontId="3" fillId="0" borderId="0" xfId="0" applyFont="1" applyAlignment="1">
      <alignment horizontal="left" vertical="top"/>
    </xf>
    <xf numFmtId="0" fontId="46" fillId="0" borderId="0" xfId="0" applyFont="1" applyAlignment="1">
      <alignment/>
    </xf>
    <xf numFmtId="0" fontId="47" fillId="0" borderId="0" xfId="0" applyFont="1" applyAlignment="1">
      <alignment/>
    </xf>
    <xf numFmtId="0" fontId="47" fillId="0" borderId="12" xfId="0" applyFont="1" applyFill="1" applyBorder="1" applyAlignment="1">
      <alignment horizontal="center" vertical="center"/>
    </xf>
    <xf numFmtId="0" fontId="0" fillId="0" borderId="13" xfId="0" applyBorder="1" applyAlignment="1">
      <alignment horizontal="center" wrapText="1"/>
    </xf>
    <xf numFmtId="0" fontId="47" fillId="0" borderId="0" xfId="0" applyFont="1" applyFill="1" applyAlignment="1">
      <alignment/>
    </xf>
    <xf numFmtId="0" fontId="47" fillId="0" borderId="14" xfId="0" applyFont="1" applyFill="1" applyBorder="1" applyAlignment="1">
      <alignment/>
    </xf>
    <xf numFmtId="168" fontId="47" fillId="0" borderId="14" xfId="0" applyNumberFormat="1" applyFont="1" applyFill="1" applyBorder="1" applyAlignment="1">
      <alignment horizontal="right"/>
    </xf>
    <xf numFmtId="0" fontId="47" fillId="0" borderId="12" xfId="0" applyFont="1" applyFill="1" applyBorder="1" applyAlignment="1">
      <alignment/>
    </xf>
    <xf numFmtId="166" fontId="47" fillId="0" borderId="15" xfId="0" applyNumberFormat="1" applyFont="1" applyFill="1" applyBorder="1" applyAlignment="1">
      <alignment horizontal="right" indent="1"/>
    </xf>
    <xf numFmtId="166" fontId="47" fillId="0" borderId="12" xfId="0" applyNumberFormat="1" applyFont="1" applyFill="1" applyBorder="1" applyAlignment="1">
      <alignment horizontal="right" indent="1"/>
    </xf>
    <xf numFmtId="0" fontId="47" fillId="0" borderId="16" xfId="0" applyFont="1" applyFill="1" applyBorder="1" applyAlignment="1">
      <alignment/>
    </xf>
    <xf numFmtId="168" fontId="47" fillId="0" borderId="16" xfId="0" applyNumberFormat="1" applyFont="1" applyFill="1" applyBorder="1" applyAlignment="1">
      <alignment horizontal="right"/>
    </xf>
    <xf numFmtId="0" fontId="47" fillId="0" borderId="17" xfId="0" applyFont="1" applyFill="1" applyBorder="1" applyAlignment="1">
      <alignment/>
    </xf>
    <xf numFmtId="166" fontId="47" fillId="0" borderId="18" xfId="0" applyNumberFormat="1" applyFont="1" applyFill="1" applyBorder="1" applyAlignment="1">
      <alignment horizontal="right" indent="1"/>
    </xf>
    <xf numFmtId="166" fontId="47" fillId="0" borderId="17" xfId="0" applyNumberFormat="1" applyFont="1" applyFill="1" applyBorder="1" applyAlignment="1">
      <alignment horizontal="right" indent="1"/>
    </xf>
    <xf numFmtId="0" fontId="47" fillId="0" borderId="0" xfId="0" applyFont="1" applyFill="1" applyBorder="1" applyAlignment="1">
      <alignment/>
    </xf>
    <xf numFmtId="0" fontId="47" fillId="0" borderId="19" xfId="0" applyFont="1" applyFill="1" applyBorder="1" applyAlignment="1">
      <alignment/>
    </xf>
    <xf numFmtId="0" fontId="47" fillId="0" borderId="10" xfId="0" applyFont="1" applyFill="1" applyBorder="1" applyAlignment="1">
      <alignment/>
    </xf>
    <xf numFmtId="168" fontId="47" fillId="0" borderId="19" xfId="0" applyNumberFormat="1" applyFont="1" applyFill="1" applyBorder="1" applyAlignment="1">
      <alignment horizontal="right"/>
    </xf>
    <xf numFmtId="166" fontId="47" fillId="0" borderId="20" xfId="0" applyNumberFormat="1" applyFont="1" applyFill="1" applyBorder="1" applyAlignment="1">
      <alignment horizontal="right" indent="1"/>
    </xf>
    <xf numFmtId="166" fontId="47" fillId="0" borderId="21" xfId="0" applyNumberFormat="1" applyFont="1" applyFill="1" applyBorder="1" applyAlignment="1">
      <alignment horizontal="right" indent="1"/>
    </xf>
    <xf numFmtId="0" fontId="47" fillId="0" borderId="19" xfId="0" applyFont="1" applyBorder="1" applyAlignment="1">
      <alignment/>
    </xf>
    <xf numFmtId="0" fontId="47" fillId="0" borderId="10" xfId="0" applyFont="1" applyBorder="1" applyAlignment="1">
      <alignment/>
    </xf>
    <xf numFmtId="168" fontId="47" fillId="0" borderId="19" xfId="0" applyNumberFormat="1" applyFont="1" applyBorder="1" applyAlignment="1">
      <alignment horizontal="right"/>
    </xf>
    <xf numFmtId="166" fontId="47" fillId="0" borderId="20" xfId="0" applyNumberFormat="1" applyFont="1" applyBorder="1" applyAlignment="1">
      <alignment horizontal="right" indent="1"/>
    </xf>
    <xf numFmtId="166" fontId="47" fillId="0" borderId="21" xfId="0" applyNumberFormat="1" applyFont="1" applyBorder="1" applyAlignment="1">
      <alignment horizontal="right" indent="1"/>
    </xf>
    <xf numFmtId="0" fontId="47" fillId="0" borderId="0" xfId="0" applyFont="1" applyAlignment="1">
      <alignment/>
    </xf>
    <xf numFmtId="168" fontId="47" fillId="0" borderId="0" xfId="0" applyNumberFormat="1" applyFont="1" applyAlignment="1">
      <alignment horizontal="right"/>
    </xf>
    <xf numFmtId="166" fontId="47" fillId="0" borderId="0" xfId="0" applyNumberFormat="1" applyFont="1" applyAlignment="1">
      <alignment horizontal="right" indent="1"/>
    </xf>
    <xf numFmtId="168" fontId="47" fillId="0" borderId="0" xfId="0" applyNumberFormat="1" applyFont="1" applyAlignment="1">
      <alignment horizontal="right" indent="1"/>
    </xf>
    <xf numFmtId="0" fontId="46" fillId="0" borderId="0" xfId="0" applyFont="1" applyAlignment="1">
      <alignment horizontal="right" vertical="top"/>
    </xf>
    <xf numFmtId="3" fontId="46" fillId="0" borderId="0" xfId="0" applyNumberFormat="1" applyFont="1" applyAlignment="1">
      <alignment horizontal="right" vertical="top"/>
    </xf>
    <xf numFmtId="0" fontId="47" fillId="0" borderId="14" xfId="0" applyFont="1" applyBorder="1" applyAlignment="1">
      <alignment/>
    </xf>
    <xf numFmtId="168" fontId="47" fillId="0" borderId="14" xfId="0" applyNumberFormat="1" applyFont="1" applyBorder="1" applyAlignment="1">
      <alignment horizontal="right"/>
    </xf>
    <xf numFmtId="0" fontId="47" fillId="0" borderId="22" xfId="0" applyFont="1" applyBorder="1" applyAlignment="1">
      <alignment/>
    </xf>
    <xf numFmtId="166" fontId="47" fillId="0" borderId="15" xfId="0" applyNumberFormat="1" applyFont="1" applyBorder="1" applyAlignment="1">
      <alignment horizontal="right" indent="1"/>
    </xf>
    <xf numFmtId="166" fontId="47" fillId="0" borderId="12" xfId="0" applyNumberFormat="1" applyFont="1" applyBorder="1" applyAlignment="1">
      <alignment horizontal="right" indent="1"/>
    </xf>
    <xf numFmtId="0" fontId="47" fillId="0" borderId="16" xfId="0" applyFont="1" applyBorder="1" applyAlignment="1">
      <alignment/>
    </xf>
    <xf numFmtId="0" fontId="47" fillId="0" borderId="0" xfId="0" applyFont="1" applyBorder="1" applyAlignment="1">
      <alignment/>
    </xf>
    <xf numFmtId="168" fontId="47" fillId="0" borderId="16" xfId="0" applyNumberFormat="1" applyFont="1" applyBorder="1" applyAlignment="1">
      <alignment horizontal="right"/>
    </xf>
    <xf numFmtId="166" fontId="47" fillId="0" borderId="18" xfId="0" applyNumberFormat="1" applyFont="1" applyBorder="1" applyAlignment="1">
      <alignment horizontal="right" indent="1"/>
    </xf>
    <xf numFmtId="166" fontId="47" fillId="0" borderId="17" xfId="0" applyNumberFormat="1" applyFont="1" applyBorder="1" applyAlignment="1">
      <alignment horizontal="right" indent="1"/>
    </xf>
    <xf numFmtId="0" fontId="47" fillId="0" borderId="19" xfId="0" applyFont="1" applyBorder="1" applyAlignment="1">
      <alignment/>
    </xf>
    <xf numFmtId="0" fontId="47" fillId="0" borderId="10" xfId="0" applyFont="1" applyBorder="1" applyAlignment="1">
      <alignment/>
    </xf>
    <xf numFmtId="0" fontId="47" fillId="0" borderId="0" xfId="0" applyFont="1" applyAlignment="1">
      <alignment horizontal="right" indent="1"/>
    </xf>
    <xf numFmtId="0" fontId="47" fillId="0" borderId="12" xfId="0" applyFont="1" applyBorder="1" applyAlignment="1">
      <alignment/>
    </xf>
    <xf numFmtId="0" fontId="47" fillId="0" borderId="17" xfId="0" applyFont="1" applyBorder="1" applyAlignment="1">
      <alignment/>
    </xf>
    <xf numFmtId="0" fontId="47" fillId="0" borderId="21" xfId="0" applyFont="1" applyBorder="1" applyAlignment="1">
      <alignment/>
    </xf>
    <xf numFmtId="0" fontId="48" fillId="0" borderId="0" xfId="0" applyFont="1" applyAlignment="1">
      <alignment horizontal="centerContinuous"/>
    </xf>
    <xf numFmtId="0" fontId="47" fillId="0" borderId="0" xfId="0" applyFont="1" applyAlignment="1">
      <alignment horizontal="center"/>
    </xf>
    <xf numFmtId="0" fontId="49" fillId="0" borderId="0" xfId="0" applyFont="1" applyAlignment="1">
      <alignment/>
    </xf>
    <xf numFmtId="0" fontId="49" fillId="0" borderId="0" xfId="0" applyFont="1" applyAlignment="1">
      <alignment horizontal="center"/>
    </xf>
    <xf numFmtId="3" fontId="47" fillId="0" borderId="0" xfId="0" applyNumberFormat="1" applyFont="1" applyAlignment="1">
      <alignment/>
    </xf>
    <xf numFmtId="166" fontId="47" fillId="0" borderId="0" xfId="0" applyNumberFormat="1" applyFont="1" applyAlignment="1">
      <alignment horizontal="right" indent="2"/>
    </xf>
    <xf numFmtId="166" fontId="47" fillId="0" borderId="0" xfId="0" applyNumberFormat="1" applyFont="1" applyAlignment="1">
      <alignment horizontal="center"/>
    </xf>
    <xf numFmtId="0" fontId="49" fillId="0" borderId="0" xfId="0" applyFont="1" applyBorder="1" applyAlignment="1">
      <alignment horizontal="center"/>
    </xf>
    <xf numFmtId="0" fontId="47" fillId="0" borderId="23" xfId="0" applyFont="1" applyBorder="1" applyAlignment="1">
      <alignment/>
    </xf>
    <xf numFmtId="3" fontId="47" fillId="0" borderId="23" xfId="0" applyNumberFormat="1" applyFont="1" applyBorder="1" applyAlignment="1">
      <alignment/>
    </xf>
    <xf numFmtId="0" fontId="49" fillId="0" borderId="23" xfId="0" applyFont="1" applyBorder="1" applyAlignment="1">
      <alignment horizontal="center"/>
    </xf>
    <xf numFmtId="166" fontId="47" fillId="0" borderId="23" xfId="0" applyNumberFormat="1" applyFont="1" applyBorder="1" applyAlignment="1">
      <alignment horizontal="right" indent="2"/>
    </xf>
    <xf numFmtId="166" fontId="47" fillId="0" borderId="23" xfId="0" applyNumberFormat="1" applyFont="1" applyBorder="1" applyAlignment="1">
      <alignment horizontal="center"/>
    </xf>
    <xf numFmtId="3" fontId="47" fillId="0" borderId="0" xfId="0" applyNumberFormat="1" applyFont="1" applyAlignment="1">
      <alignment/>
    </xf>
    <xf numFmtId="3" fontId="47" fillId="0" borderId="0" xfId="0" applyNumberFormat="1" applyFont="1" applyAlignment="1">
      <alignment horizontal="right" indent="1"/>
    </xf>
    <xf numFmtId="3" fontId="47" fillId="0" borderId="23" xfId="0" applyNumberFormat="1" applyFont="1" applyBorder="1" applyAlignment="1">
      <alignment/>
    </xf>
    <xf numFmtId="3" fontId="47" fillId="0" borderId="23" xfId="0" applyNumberFormat="1" applyFont="1" applyBorder="1" applyAlignment="1">
      <alignment horizontal="right" indent="1"/>
    </xf>
    <xf numFmtId="0" fontId="47" fillId="0" borderId="0" xfId="0" applyFont="1" applyAlignment="1">
      <alignment horizontal="right" indent="2"/>
    </xf>
    <xf numFmtId="3" fontId="47" fillId="0" borderId="0" xfId="0" applyNumberFormat="1" applyFont="1" applyBorder="1" applyAlignment="1">
      <alignment horizontal="right" indent="1"/>
    </xf>
    <xf numFmtId="0" fontId="47" fillId="0" borderId="0" xfId="0" applyFont="1" applyBorder="1" applyAlignment="1">
      <alignment horizontal="right" indent="2"/>
    </xf>
    <xf numFmtId="0" fontId="46" fillId="0" borderId="0" xfId="0" applyFont="1" applyAlignment="1">
      <alignment horizontal="left" vertical="top"/>
    </xf>
    <xf numFmtId="0" fontId="46" fillId="0" borderId="0" xfId="0" applyFont="1" applyBorder="1" applyAlignment="1">
      <alignment horizontal="left" vertical="top"/>
    </xf>
    <xf numFmtId="0" fontId="47" fillId="0" borderId="23" xfId="0" applyFont="1" applyBorder="1" applyAlignment="1">
      <alignment horizontal="right" indent="2"/>
    </xf>
    <xf numFmtId="0" fontId="47" fillId="0" borderId="0" xfId="0" applyFont="1" applyAlignment="1">
      <alignment vertical="top" wrapText="1"/>
    </xf>
    <xf numFmtId="3" fontId="46" fillId="0" borderId="0" xfId="0" applyNumberFormat="1" applyFont="1" applyBorder="1" applyAlignment="1">
      <alignment horizontal="right" vertical="top"/>
    </xf>
    <xf numFmtId="0" fontId="47" fillId="0" borderId="0" xfId="0" applyFont="1" applyAlignment="1">
      <alignment horizontal="centerContinuous"/>
    </xf>
    <xf numFmtId="0" fontId="47" fillId="0" borderId="0" xfId="0" applyFont="1" applyAlignment="1">
      <alignment horizontal="center"/>
    </xf>
    <xf numFmtId="0" fontId="49" fillId="0" borderId="0" xfId="0" applyFont="1" applyAlignment="1">
      <alignment horizontal="left" indent="1"/>
    </xf>
    <xf numFmtId="0" fontId="47" fillId="0" borderId="10" xfId="0" applyFont="1" applyBorder="1" applyAlignment="1">
      <alignment horizontal="centerContinuous"/>
    </xf>
    <xf numFmtId="0" fontId="47" fillId="0" borderId="0" xfId="0" applyFont="1" applyAlignment="1">
      <alignment horizontal="left" indent="1"/>
    </xf>
    <xf numFmtId="0" fontId="47" fillId="0" borderId="0" xfId="0" applyFont="1" applyAlignment="1">
      <alignment horizontal="left" wrapText="1" indent="1"/>
    </xf>
    <xf numFmtId="0" fontId="47" fillId="0" borderId="10" xfId="0" applyFont="1" applyBorder="1" applyAlignment="1">
      <alignment horizontal="right" indent="1"/>
    </xf>
    <xf numFmtId="1" fontId="3" fillId="0" borderId="10" xfId="0" applyNumberFormat="1" applyFont="1" applyBorder="1" applyAlignment="1">
      <alignment/>
    </xf>
    <xf numFmtId="0" fontId="47" fillId="0" borderId="0" xfId="0" applyFont="1" applyAlignment="1">
      <alignment vertical="top" wrapText="1"/>
    </xf>
    <xf numFmtId="0" fontId="0" fillId="0" borderId="0" xfId="0" applyAlignment="1">
      <alignment vertical="top" wrapText="1"/>
    </xf>
    <xf numFmtId="0" fontId="48" fillId="0" borderId="0" xfId="0" applyFont="1" applyAlignment="1">
      <alignment horizontal="center"/>
    </xf>
    <xf numFmtId="0" fontId="47" fillId="0" borderId="0" xfId="0" applyFont="1" applyAlignment="1">
      <alignment horizontal="center"/>
    </xf>
    <xf numFmtId="0" fontId="47" fillId="0" borderId="14" xfId="0" applyFont="1" applyFill="1" applyBorder="1" applyAlignment="1">
      <alignment horizontal="center" vertical="center"/>
    </xf>
    <xf numFmtId="0" fontId="0" fillId="0" borderId="12" xfId="0" applyBorder="1" applyAlignment="1">
      <alignment horizontal="center" vertical="center"/>
    </xf>
    <xf numFmtId="0" fontId="47" fillId="0" borderId="14"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0" fillId="0" borderId="12" xfId="0" applyBorder="1" applyAlignment="1">
      <alignment horizontal="center" vertical="center" wrapText="1"/>
    </xf>
    <xf numFmtId="0" fontId="47" fillId="0" borderId="19" xfId="0" applyFont="1" applyFill="1" applyBorder="1" applyAlignment="1">
      <alignment horizontal="center" vertical="center"/>
    </xf>
    <xf numFmtId="0" fontId="0" fillId="0" borderId="21" xfId="0" applyBorder="1" applyAlignment="1">
      <alignment horizontal="center" vertical="center"/>
    </xf>
    <xf numFmtId="0" fontId="47" fillId="0" borderId="24" xfId="0" applyFont="1" applyFill="1" applyBorder="1" applyAlignment="1">
      <alignment horizontal="center" wrapText="1"/>
    </xf>
    <xf numFmtId="0" fontId="0" fillId="0" borderId="25" xfId="0" applyBorder="1" applyAlignment="1">
      <alignment horizontal="center" wrapText="1"/>
    </xf>
    <xf numFmtId="0" fontId="47" fillId="0" borderId="0" xfId="0" applyFont="1" applyAlignment="1">
      <alignment wrapText="1"/>
    </xf>
    <xf numFmtId="0" fontId="0" fillId="0" borderId="0" xfId="0" applyAlignment="1">
      <alignment wrapText="1"/>
    </xf>
    <xf numFmtId="0" fontId="3" fillId="0" borderId="0" xfId="0" applyFont="1" applyAlignment="1">
      <alignment horizontal="center"/>
    </xf>
    <xf numFmtId="0" fontId="3" fillId="0" borderId="10" xfId="0" applyFont="1" applyBorder="1" applyAlignment="1">
      <alignment horizontal="center"/>
    </xf>
    <xf numFmtId="0" fontId="3" fillId="0" borderId="10" xfId="55" applyFont="1" applyBorder="1" applyAlignment="1">
      <alignment horizontal="right"/>
      <protection/>
    </xf>
    <xf numFmtId="0" fontId="5" fillId="0" borderId="0" xfId="55" applyFont="1" applyAlignment="1">
      <alignment horizontal="center"/>
      <protection/>
    </xf>
    <xf numFmtId="0" fontId="3" fillId="0" borderId="0" xfId="55" applyFont="1" applyAlignment="1">
      <alignment horizontal="center"/>
      <protection/>
    </xf>
    <xf numFmtId="0" fontId="3" fillId="0" borderId="0" xfId="55" applyFont="1" applyAlignment="1">
      <alignment horizontal="right"/>
      <protection/>
    </xf>
    <xf numFmtId="0" fontId="5"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571500</xdr:colOff>
      <xdr:row>27</xdr:row>
      <xdr:rowOff>171450</xdr:rowOff>
    </xdr:to>
    <xdr:pic>
      <xdr:nvPicPr>
        <xdr:cNvPr id="1" name="Picture 2"/>
        <xdr:cNvPicPr preferRelativeResize="1">
          <a:picLocks noChangeAspect="1"/>
        </xdr:cNvPicPr>
      </xdr:nvPicPr>
      <xdr:blipFill>
        <a:blip r:embed="rId1"/>
        <a:stretch>
          <a:fillRect/>
        </a:stretch>
      </xdr:blipFill>
      <xdr:spPr>
        <a:xfrm>
          <a:off x="0" y="0"/>
          <a:ext cx="7886700" cy="531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PageLayoutView="0" workbookViewId="0" topLeftCell="A1">
      <selection activeCell="A1" sqref="A1"/>
    </sheetView>
  </sheetViews>
  <sheetFormatPr defaultColWidth="9.140625" defaultRowHeight="15"/>
  <cols>
    <col min="1" max="1" width="3.7109375" style="73" customWidth="1"/>
    <col min="2" max="2" width="48.57421875" style="73" customWidth="1"/>
    <col min="3" max="3" width="1.421875" style="73" customWidth="1"/>
    <col min="4" max="4" width="11.28125" style="73" customWidth="1"/>
    <col min="5" max="5" width="1.7109375" style="73" customWidth="1"/>
    <col min="6" max="6" width="13.28125" style="73" customWidth="1"/>
    <col min="7" max="7" width="11.7109375" style="73" customWidth="1"/>
    <col min="8" max="8" width="0.71875" style="73" customWidth="1"/>
    <col min="9" max="9" width="9.140625" style="73" customWidth="1"/>
    <col min="10" max="10" width="16.28125" style="73" customWidth="1"/>
    <col min="11" max="16384" width="9.140625" style="73" customWidth="1"/>
  </cols>
  <sheetData>
    <row r="1" spans="2:7" ht="12.75">
      <c r="B1" s="120" t="s">
        <v>504</v>
      </c>
      <c r="C1" s="120"/>
      <c r="D1" s="120"/>
      <c r="E1" s="120"/>
      <c r="F1" s="120"/>
      <c r="G1" s="145" t="s">
        <v>499</v>
      </c>
    </row>
    <row r="3" spans="4:5" ht="12.75">
      <c r="D3" s="121"/>
      <c r="E3" s="121"/>
    </row>
    <row r="4" spans="4:7" ht="12.75">
      <c r="D4" s="121" t="s">
        <v>67</v>
      </c>
      <c r="E4" s="121"/>
      <c r="F4" s="121" t="s">
        <v>491</v>
      </c>
      <c r="G4" s="121" t="s">
        <v>491</v>
      </c>
    </row>
    <row r="5" spans="4:7" ht="12.75">
      <c r="D5" s="121" t="s">
        <v>366</v>
      </c>
      <c r="E5" s="121"/>
      <c r="F5" s="121" t="s">
        <v>366</v>
      </c>
      <c r="G5" s="121" t="s">
        <v>366</v>
      </c>
    </row>
    <row r="6" spans="2:7" ht="12.75">
      <c r="B6" s="122"/>
      <c r="D6" s="123" t="s">
        <v>492</v>
      </c>
      <c r="E6" s="123"/>
      <c r="F6" s="123" t="s">
        <v>493</v>
      </c>
      <c r="G6" s="123" t="s">
        <v>32</v>
      </c>
    </row>
    <row r="7" spans="1:7" ht="16.5" customHeight="1">
      <c r="A7" s="73">
        <v>1</v>
      </c>
      <c r="B7" s="73" t="s">
        <v>471</v>
      </c>
      <c r="D7" s="124">
        <v>481422.1383433642</v>
      </c>
      <c r="E7" s="123"/>
      <c r="F7" s="125">
        <f aca="true" t="shared" si="0" ref="F7:F25">D7/$D$26</f>
        <v>0.16564882056378002</v>
      </c>
      <c r="G7" s="126">
        <f aca="true" t="shared" si="1" ref="G7:G25">D7/$D$34</f>
        <v>0.10153076879969244</v>
      </c>
    </row>
    <row r="8" spans="1:7" ht="16.5" customHeight="1">
      <c r="A8" s="73">
        <v>2</v>
      </c>
      <c r="B8" s="73" t="s">
        <v>472</v>
      </c>
      <c r="D8" s="124">
        <v>285837.36450388085</v>
      </c>
      <c r="E8" s="123"/>
      <c r="F8" s="125">
        <f t="shared" si="0"/>
        <v>0.0983515682641016</v>
      </c>
      <c r="G8" s="126">
        <f t="shared" si="1"/>
        <v>0.0602824113357623</v>
      </c>
    </row>
    <row r="9" spans="1:7" ht="16.5" customHeight="1">
      <c r="A9" s="73">
        <v>3</v>
      </c>
      <c r="B9" s="73" t="s">
        <v>473</v>
      </c>
      <c r="C9" s="110"/>
      <c r="D9" s="124">
        <v>180145.20301914937</v>
      </c>
      <c r="E9" s="127"/>
      <c r="F9" s="125">
        <f t="shared" si="0"/>
        <v>0.06198476977612826</v>
      </c>
      <c r="G9" s="126">
        <f t="shared" si="1"/>
        <v>0.03799218918567005</v>
      </c>
    </row>
    <row r="10" spans="1:7" ht="16.5" customHeight="1">
      <c r="A10" s="73">
        <v>4</v>
      </c>
      <c r="B10" s="73" t="s">
        <v>474</v>
      </c>
      <c r="D10" s="124">
        <v>101428.02921953793</v>
      </c>
      <c r="E10" s="123"/>
      <c r="F10" s="125">
        <f t="shared" si="0"/>
        <v>0.034899586192984354</v>
      </c>
      <c r="G10" s="126">
        <f t="shared" si="1"/>
        <v>0.021390926931475006</v>
      </c>
    </row>
    <row r="11" spans="1:7" ht="16.5" customHeight="1">
      <c r="A11" s="73">
        <v>5</v>
      </c>
      <c r="B11" s="73" t="s">
        <v>475</v>
      </c>
      <c r="D11" s="124">
        <v>75931.00917280989</v>
      </c>
      <c r="E11" s="123"/>
      <c r="F11" s="125">
        <f t="shared" si="0"/>
        <v>0.026126513743168604</v>
      </c>
      <c r="G11" s="126">
        <f t="shared" si="1"/>
        <v>0.01601366684876749</v>
      </c>
    </row>
    <row r="12" spans="1:7" ht="16.5" customHeight="1">
      <c r="A12" s="73">
        <v>6</v>
      </c>
      <c r="B12" s="73" t="s">
        <v>476</v>
      </c>
      <c r="D12" s="124">
        <v>67126.91990162266</v>
      </c>
      <c r="E12" s="123"/>
      <c r="F12" s="125">
        <f t="shared" si="0"/>
        <v>0.023097182751185368</v>
      </c>
      <c r="G12" s="126">
        <f t="shared" si="1"/>
        <v>0.014156905638406995</v>
      </c>
    </row>
    <row r="13" spans="1:7" ht="16.5" customHeight="1">
      <c r="A13" s="73">
        <v>7</v>
      </c>
      <c r="B13" s="73" t="s">
        <v>479</v>
      </c>
      <c r="D13" s="124">
        <v>22302.479053293322</v>
      </c>
      <c r="E13" s="123"/>
      <c r="F13" s="125">
        <f t="shared" si="0"/>
        <v>0.007673887543973954</v>
      </c>
      <c r="G13" s="126">
        <f t="shared" si="1"/>
        <v>0.004703539085701292</v>
      </c>
    </row>
    <row r="14" spans="1:7" ht="16.5" customHeight="1">
      <c r="A14" s="73">
        <v>8</v>
      </c>
      <c r="B14" s="73" t="s">
        <v>478</v>
      </c>
      <c r="D14" s="124">
        <v>19572.496066470198</v>
      </c>
      <c r="E14" s="123"/>
      <c r="F14" s="125">
        <f t="shared" si="0"/>
        <v>0.006734548810025037</v>
      </c>
      <c r="G14" s="126">
        <f t="shared" si="1"/>
        <v>0.00412779225275332</v>
      </c>
    </row>
    <row r="15" spans="1:7" ht="16.5" customHeight="1">
      <c r="A15" s="73">
        <v>9</v>
      </c>
      <c r="B15" s="73" t="s">
        <v>477</v>
      </c>
      <c r="D15" s="124">
        <v>12457.27843248029</v>
      </c>
      <c r="E15" s="123"/>
      <c r="F15" s="125">
        <f t="shared" si="0"/>
        <v>0.0042863285990043165</v>
      </c>
      <c r="G15" s="126">
        <f t="shared" si="1"/>
        <v>0.0026272100006740065</v>
      </c>
    </row>
    <row r="16" spans="1:7" ht="16.5" customHeight="1">
      <c r="A16" s="73">
        <v>10</v>
      </c>
      <c r="B16" s="73" t="s">
        <v>455</v>
      </c>
      <c r="C16" s="110"/>
      <c r="D16" s="124">
        <v>10137.892571790238</v>
      </c>
      <c r="E16" s="127"/>
      <c r="F16" s="125">
        <f t="shared" si="0"/>
        <v>0.003488269054884246</v>
      </c>
      <c r="G16" s="126">
        <f t="shared" si="1"/>
        <v>0.0021380571121314366</v>
      </c>
    </row>
    <row r="17" spans="1:7" ht="16.5" customHeight="1">
      <c r="A17" s="73">
        <v>11</v>
      </c>
      <c r="B17" s="128" t="s">
        <v>480</v>
      </c>
      <c r="C17" s="128"/>
      <c r="D17" s="129">
        <v>1578.2089464901462</v>
      </c>
      <c r="E17" s="130"/>
      <c r="F17" s="131">
        <f t="shared" si="0"/>
        <v>0.0005430337115133667</v>
      </c>
      <c r="G17" s="132">
        <f t="shared" si="1"/>
        <v>0.0003328404634965327</v>
      </c>
    </row>
    <row r="18" spans="2:7" ht="19.5" customHeight="1">
      <c r="B18" s="73" t="s">
        <v>495</v>
      </c>
      <c r="D18" s="133">
        <f>SUM(D7:D17)</f>
        <v>1257939.0192308892</v>
      </c>
      <c r="E18" s="134"/>
      <c r="F18" s="125">
        <f t="shared" si="0"/>
        <v>0.43283450901074916</v>
      </c>
      <c r="G18" s="125">
        <f t="shared" si="1"/>
        <v>0.2652963076545309</v>
      </c>
    </row>
    <row r="19" spans="1:7" ht="16.5" customHeight="1">
      <c r="A19" s="73">
        <v>12</v>
      </c>
      <c r="B19" s="73" t="s">
        <v>425</v>
      </c>
      <c r="D19" s="133">
        <v>354348.1823365298</v>
      </c>
      <c r="E19" s="134"/>
      <c r="F19" s="125">
        <f t="shared" si="0"/>
        <v>0.12192492575216966</v>
      </c>
      <c r="G19" s="125">
        <f t="shared" si="1"/>
        <v>0.07473117771277368</v>
      </c>
    </row>
    <row r="20" spans="1:7" ht="16.5" customHeight="1">
      <c r="A20" s="73">
        <v>13</v>
      </c>
      <c r="B20" s="73" t="s">
        <v>423</v>
      </c>
      <c r="D20" s="133">
        <v>321562.5945482211</v>
      </c>
      <c r="E20" s="134"/>
      <c r="F20" s="125">
        <f t="shared" si="0"/>
        <v>0.11064398639339398</v>
      </c>
      <c r="G20" s="125">
        <f t="shared" si="1"/>
        <v>0.06781677625805158</v>
      </c>
    </row>
    <row r="21" spans="1:7" ht="16.5" customHeight="1">
      <c r="A21" s="73">
        <v>14</v>
      </c>
      <c r="B21" s="73" t="s">
        <v>427</v>
      </c>
      <c r="D21" s="133">
        <v>307784.08519147563</v>
      </c>
      <c r="E21" s="134"/>
      <c r="F21" s="125">
        <f t="shared" si="0"/>
        <v>0.10590304566323583</v>
      </c>
      <c r="G21" s="125">
        <f t="shared" si="1"/>
        <v>0.06491092183947816</v>
      </c>
    </row>
    <row r="22" spans="1:7" ht="16.5" customHeight="1">
      <c r="A22" s="73">
        <v>15</v>
      </c>
      <c r="B22" s="73" t="s">
        <v>428</v>
      </c>
      <c r="D22" s="133">
        <v>268393.4512328487</v>
      </c>
      <c r="E22" s="134"/>
      <c r="F22" s="125">
        <f t="shared" si="0"/>
        <v>0.09234942704702606</v>
      </c>
      <c r="G22" s="125">
        <f t="shared" si="1"/>
        <v>0.0566035320649053</v>
      </c>
    </row>
    <row r="23" spans="1:7" ht="16.5" customHeight="1">
      <c r="A23" s="73">
        <v>16</v>
      </c>
      <c r="B23" s="73" t="s">
        <v>426</v>
      </c>
      <c r="D23" s="133">
        <v>202502.6864456197</v>
      </c>
      <c r="E23" s="134"/>
      <c r="F23" s="125">
        <f t="shared" si="0"/>
        <v>0.06967758334949915</v>
      </c>
      <c r="G23" s="125">
        <f t="shared" si="1"/>
        <v>0.0427073285611196</v>
      </c>
    </row>
    <row r="24" spans="1:7" ht="16.5" customHeight="1">
      <c r="A24" s="73">
        <v>17</v>
      </c>
      <c r="B24" s="73" t="s">
        <v>424</v>
      </c>
      <c r="D24" s="133">
        <v>171177.13715462803</v>
      </c>
      <c r="E24" s="134"/>
      <c r="F24" s="125">
        <f t="shared" si="0"/>
        <v>0.05889901734623747</v>
      </c>
      <c r="G24" s="125">
        <f t="shared" si="1"/>
        <v>0.0361008457069418</v>
      </c>
    </row>
    <row r="25" spans="1:7" ht="16.5" customHeight="1">
      <c r="A25" s="73">
        <v>18</v>
      </c>
      <c r="B25" s="128" t="s">
        <v>430</v>
      </c>
      <c r="C25" s="128"/>
      <c r="D25" s="135">
        <v>22574.559026008257</v>
      </c>
      <c r="E25" s="136"/>
      <c r="F25" s="131">
        <f t="shared" si="0"/>
        <v>0.007767505437688491</v>
      </c>
      <c r="G25" s="131">
        <f t="shared" si="1"/>
        <v>0.004760920096262639</v>
      </c>
    </row>
    <row r="26" spans="2:7" ht="19.5" customHeight="1">
      <c r="B26" s="73" t="s">
        <v>494</v>
      </c>
      <c r="D26" s="133">
        <f>SUM(D18:D25)</f>
        <v>2906281.715166221</v>
      </c>
      <c r="E26" s="134"/>
      <c r="F26" s="125">
        <f>SUM(F18:F25)</f>
        <v>0.9999999999999998</v>
      </c>
      <c r="G26" s="125">
        <f aca="true" t="shared" si="2" ref="G26:G33">D26/$D$34</f>
        <v>0.6129278098940638</v>
      </c>
    </row>
    <row r="27" spans="1:7" ht="16.5" customHeight="1">
      <c r="A27" s="73">
        <v>19</v>
      </c>
      <c r="B27" s="73" t="s">
        <v>421</v>
      </c>
      <c r="D27" s="133">
        <v>1344188.4172335323</v>
      </c>
      <c r="E27" s="134"/>
      <c r="F27" s="137"/>
      <c r="G27" s="125">
        <f t="shared" si="2"/>
        <v>0.28348609784127404</v>
      </c>
    </row>
    <row r="28" spans="1:7" ht="16.5" customHeight="1">
      <c r="A28" s="73">
        <v>20</v>
      </c>
      <c r="B28" s="73" t="s">
        <v>429</v>
      </c>
      <c r="C28" s="110"/>
      <c r="D28" s="133">
        <v>249360.38004493594</v>
      </c>
      <c r="E28" s="138"/>
      <c r="F28" s="139"/>
      <c r="G28" s="125">
        <f t="shared" si="2"/>
        <v>0.0525895032190823</v>
      </c>
    </row>
    <row r="29" spans="1:7" ht="16.5" customHeight="1">
      <c r="A29" s="73">
        <v>21</v>
      </c>
      <c r="B29" s="73" t="s">
        <v>505</v>
      </c>
      <c r="D29" s="133">
        <v>157782.64991900124</v>
      </c>
      <c r="E29" s="140"/>
      <c r="F29" s="137"/>
      <c r="G29" s="125">
        <f t="shared" si="2"/>
        <v>0.03327598062825924</v>
      </c>
    </row>
    <row r="30" spans="1:7" ht="16.5" customHeight="1">
      <c r="A30" s="73">
        <v>22</v>
      </c>
      <c r="B30" s="73" t="s">
        <v>496</v>
      </c>
      <c r="C30" s="110"/>
      <c r="D30" s="133">
        <v>31987.35272156609</v>
      </c>
      <c r="E30" s="141"/>
      <c r="F30" s="139"/>
      <c r="G30" s="125">
        <f t="shared" si="2"/>
        <v>0.006746055602808996</v>
      </c>
    </row>
    <row r="31" spans="1:7" ht="16.5" customHeight="1">
      <c r="A31" s="110">
        <v>23</v>
      </c>
      <c r="B31" s="73" t="s">
        <v>497</v>
      </c>
      <c r="C31" s="110"/>
      <c r="D31" s="133">
        <v>29675.654553714827</v>
      </c>
      <c r="E31" s="140"/>
      <c r="F31" s="139"/>
      <c r="G31" s="125">
        <f t="shared" si="2"/>
        <v>0.006258524030159592</v>
      </c>
    </row>
    <row r="32" spans="1:7" ht="16.5" customHeight="1">
      <c r="A32" s="110">
        <v>24</v>
      </c>
      <c r="B32" s="73" t="s">
        <v>431</v>
      </c>
      <c r="C32" s="110"/>
      <c r="D32" s="133">
        <v>16308.909420930082</v>
      </c>
      <c r="E32" s="140"/>
      <c r="F32" s="139"/>
      <c r="G32" s="125">
        <f t="shared" si="2"/>
        <v>0.003439509694110855</v>
      </c>
    </row>
    <row r="33" spans="1:7" ht="16.5" customHeight="1">
      <c r="A33" s="110">
        <v>25</v>
      </c>
      <c r="B33" s="128" t="s">
        <v>432</v>
      </c>
      <c r="C33" s="128"/>
      <c r="D33" s="135">
        <v>6052.791260474527</v>
      </c>
      <c r="E33" s="136"/>
      <c r="F33" s="142"/>
      <c r="G33" s="131">
        <f t="shared" si="2"/>
        <v>0.0012765190902411872</v>
      </c>
    </row>
    <row r="34" spans="2:7" ht="16.5" customHeight="1">
      <c r="B34" s="73" t="s">
        <v>498</v>
      </c>
      <c r="D34" s="133">
        <f>SUM(D26:D33)</f>
        <v>4741637.870320376</v>
      </c>
      <c r="E34" s="134"/>
      <c r="F34" s="137"/>
      <c r="G34" s="125">
        <f>SUM(G26:G33)</f>
        <v>1</v>
      </c>
    </row>
    <row r="36" ht="4.5" customHeight="1"/>
    <row r="37" spans="1:8" ht="52.5" customHeight="1">
      <c r="A37" s="103" t="s">
        <v>353</v>
      </c>
      <c r="B37" s="153" t="s">
        <v>506</v>
      </c>
      <c r="C37" s="153"/>
      <c r="D37" s="153"/>
      <c r="E37" s="153"/>
      <c r="F37" s="153"/>
      <c r="G37" s="153"/>
      <c r="H37" s="153"/>
    </row>
    <row r="38" spans="1:8" ht="17.25" customHeight="1">
      <c r="A38" s="103"/>
      <c r="B38" s="153"/>
      <c r="C38" s="154"/>
      <c r="D38" s="154"/>
      <c r="E38" s="154"/>
      <c r="F38" s="154"/>
      <c r="G38" s="154"/>
      <c r="H38" s="143"/>
    </row>
    <row r="39" spans="1:8" ht="10.5" customHeight="1">
      <c r="A39" s="144"/>
      <c r="B39" s="153"/>
      <c r="C39" s="153"/>
      <c r="D39" s="153"/>
      <c r="E39" s="153"/>
      <c r="F39" s="153"/>
      <c r="G39" s="153"/>
      <c r="H39" s="153"/>
    </row>
    <row r="40" ht="12.75">
      <c r="A40" s="73" t="s">
        <v>437</v>
      </c>
    </row>
    <row r="41" ht="12.75">
      <c r="B41" s="73" t="s">
        <v>438</v>
      </c>
    </row>
    <row r="42" ht="12.75">
      <c r="B42" s="73" t="s">
        <v>439</v>
      </c>
    </row>
  </sheetData>
  <sheetProtection/>
  <mergeCells count="3">
    <mergeCell ref="B37:H37"/>
    <mergeCell ref="B38:G38"/>
    <mergeCell ref="B39:H39"/>
  </mergeCells>
  <printOptions/>
  <pageMargins left="0.7" right="0.7" top="0.75" bottom="0.75" header="0.3" footer="0.3"/>
  <pageSetup fitToHeight="1" fitToWidth="1" horizontalDpi="600" verticalDpi="600" orientation="portrait" scale="98" r:id="rId1"/>
</worksheet>
</file>

<file path=xl/worksheets/sheet10.xml><?xml version="1.0" encoding="utf-8"?>
<worksheet xmlns="http://schemas.openxmlformats.org/spreadsheetml/2006/main" xmlns:r="http://schemas.openxmlformats.org/officeDocument/2006/relationships">
  <sheetPr>
    <pageSetUpPr fitToPage="1"/>
  </sheetPr>
  <dimension ref="A1:Q46"/>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4.4218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3" t="s">
        <v>43</v>
      </c>
      <c r="Q1" s="173"/>
    </row>
    <row r="5" spans="1:17" ht="12.75">
      <c r="A5" s="17"/>
      <c r="B5" s="171" t="s">
        <v>515</v>
      </c>
      <c r="C5" s="171"/>
      <c r="D5" s="171"/>
      <c r="E5" s="171"/>
      <c r="F5" s="171"/>
      <c r="G5" s="171"/>
      <c r="H5" s="171"/>
      <c r="I5" s="171"/>
      <c r="J5" s="171"/>
      <c r="K5" s="171"/>
      <c r="L5" s="171"/>
      <c r="M5" s="171"/>
      <c r="N5" s="171"/>
      <c r="O5" s="171"/>
      <c r="P5" s="171"/>
      <c r="Q5" s="17"/>
    </row>
    <row r="6" spans="1:17" ht="12.75">
      <c r="A6" s="17"/>
      <c r="B6" s="172" t="s">
        <v>44</v>
      </c>
      <c r="C6" s="172"/>
      <c r="D6" s="172"/>
      <c r="E6" s="172"/>
      <c r="F6" s="172"/>
      <c r="G6" s="172"/>
      <c r="H6" s="172"/>
      <c r="I6" s="172"/>
      <c r="J6" s="172"/>
      <c r="K6" s="172"/>
      <c r="L6" s="172"/>
      <c r="M6" s="172"/>
      <c r="N6" s="172"/>
      <c r="O6" s="172"/>
      <c r="P6" s="172"/>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10939</v>
      </c>
      <c r="H13" s="3">
        <v>1494415</v>
      </c>
      <c r="J13" s="3">
        <v>62982798</v>
      </c>
      <c r="K13" s="6"/>
      <c r="L13" s="3">
        <v>109061992</v>
      </c>
      <c r="M13" s="6"/>
      <c r="N13" s="3">
        <v>67466498</v>
      </c>
      <c r="O13" s="6"/>
      <c r="P13" s="3">
        <v>151401353</v>
      </c>
      <c r="Q13" s="3"/>
    </row>
    <row r="14" spans="1:17" ht="12.75">
      <c r="A14" s="3"/>
      <c r="B14" s="12">
        <v>5</v>
      </c>
      <c r="C14" s="11" t="s">
        <v>24</v>
      </c>
      <c r="D14" s="14">
        <v>9</v>
      </c>
      <c r="F14" s="3">
        <v>15166</v>
      </c>
      <c r="H14" s="3">
        <v>5401349</v>
      </c>
      <c r="J14" s="3">
        <v>123301696</v>
      </c>
      <c r="K14" s="6"/>
      <c r="L14" s="3">
        <v>239591692</v>
      </c>
      <c r="M14" s="6"/>
      <c r="N14" s="3">
        <v>122897836</v>
      </c>
      <c r="O14" s="6"/>
      <c r="P14" s="3">
        <v>311871858</v>
      </c>
      <c r="Q14" s="3"/>
    </row>
    <row r="15" spans="1:17" ht="12.75">
      <c r="A15" s="3"/>
      <c r="B15" s="12">
        <v>10</v>
      </c>
      <c r="C15" s="11" t="s">
        <v>24</v>
      </c>
      <c r="D15" s="14">
        <v>14</v>
      </c>
      <c r="F15" s="3">
        <v>9119</v>
      </c>
      <c r="H15" s="3">
        <v>5484800</v>
      </c>
      <c r="J15" s="3">
        <v>103177217</v>
      </c>
      <c r="K15" s="6"/>
      <c r="L15" s="3">
        <v>213498414</v>
      </c>
      <c r="M15" s="6"/>
      <c r="N15" s="3">
        <v>92042633</v>
      </c>
      <c r="O15" s="6"/>
      <c r="P15" s="3">
        <v>237704140</v>
      </c>
      <c r="Q15" s="3"/>
    </row>
    <row r="16" spans="1:17" ht="12.75">
      <c r="A16" s="3"/>
      <c r="B16" s="12">
        <v>15</v>
      </c>
      <c r="C16" s="11" t="s">
        <v>24</v>
      </c>
      <c r="D16" s="14">
        <v>19</v>
      </c>
      <c r="F16" s="3">
        <v>5888</v>
      </c>
      <c r="H16" s="3">
        <v>4818592</v>
      </c>
      <c r="J16" s="3">
        <v>78170946</v>
      </c>
      <c r="K16" s="6"/>
      <c r="L16" s="3">
        <v>171938648</v>
      </c>
      <c r="M16" s="6"/>
      <c r="N16" s="3">
        <v>70879987</v>
      </c>
      <c r="O16" s="6"/>
      <c r="P16" s="3">
        <v>180073004</v>
      </c>
      <c r="Q16" s="3"/>
    </row>
    <row r="17" spans="1:17" ht="12.75">
      <c r="A17" s="3"/>
      <c r="B17" s="12">
        <v>20</v>
      </c>
      <c r="C17" s="11" t="s">
        <v>24</v>
      </c>
      <c r="D17" s="14">
        <v>24</v>
      </c>
      <c r="F17" s="3">
        <v>2244</v>
      </c>
      <c r="H17" s="3">
        <v>2332469</v>
      </c>
      <c r="J17" s="3">
        <v>37194301</v>
      </c>
      <c r="K17" s="6"/>
      <c r="L17" s="3">
        <v>89080704</v>
      </c>
      <c r="M17" s="6"/>
      <c r="N17" s="3">
        <v>35533166</v>
      </c>
      <c r="O17" s="6"/>
      <c r="P17" s="3">
        <v>92650577</v>
      </c>
      <c r="Q17" s="3"/>
    </row>
    <row r="18" spans="1:17" ht="12.75">
      <c r="A18" s="7"/>
      <c r="B18" s="170" t="s">
        <v>8</v>
      </c>
      <c r="C18" s="170"/>
      <c r="D18" s="170"/>
      <c r="E18" s="10"/>
      <c r="F18" s="8">
        <v>321</v>
      </c>
      <c r="G18" s="10"/>
      <c r="H18" s="8">
        <v>38102</v>
      </c>
      <c r="I18" s="10"/>
      <c r="J18" s="8">
        <v>3716656</v>
      </c>
      <c r="K18" s="9"/>
      <c r="L18" s="8">
        <v>8928397</v>
      </c>
      <c r="M18" s="9"/>
      <c r="N18" s="8">
        <v>7341371</v>
      </c>
      <c r="O18" s="9"/>
      <c r="P18" s="8">
        <v>15498097</v>
      </c>
      <c r="Q18" s="7"/>
    </row>
    <row r="19" spans="1:17" ht="12.75">
      <c r="A19" s="3"/>
      <c r="B19" s="5" t="s">
        <v>25</v>
      </c>
      <c r="C19" s="5"/>
      <c r="D19" s="5"/>
      <c r="E19" s="5"/>
      <c r="F19" s="3">
        <f>SUM(F13:F18)</f>
        <v>43677</v>
      </c>
      <c r="H19" s="3">
        <f>SUM(H13:H18)</f>
        <v>19569727</v>
      </c>
      <c r="J19" s="3">
        <f>SUM(J13:J18)</f>
        <v>408543614</v>
      </c>
      <c r="K19" s="6"/>
      <c r="L19" s="3">
        <f>SUM(L13:L18)</f>
        <v>832099847</v>
      </c>
      <c r="M19" s="6"/>
      <c r="N19" s="3">
        <f>SUM(N13:N18)</f>
        <v>396161491</v>
      </c>
      <c r="O19" s="6"/>
      <c r="P19" s="3">
        <f>SUM(P13:P18)</f>
        <v>989199029</v>
      </c>
      <c r="Q19" s="3"/>
    </row>
    <row r="20" spans="1:17" ht="12.75">
      <c r="A20" s="3"/>
      <c r="F20" s="6"/>
      <c r="J20" s="3"/>
      <c r="K20" s="6"/>
      <c r="L20" s="3"/>
      <c r="M20" s="6"/>
      <c r="N20" s="3"/>
      <c r="O20" s="6"/>
      <c r="P20" s="3"/>
      <c r="Q20" s="3"/>
    </row>
    <row r="21" spans="1:17" ht="12.75">
      <c r="A21" s="3"/>
      <c r="B21" s="13">
        <v>25</v>
      </c>
      <c r="C21" s="11" t="s">
        <v>24</v>
      </c>
      <c r="D21" s="1" t="s">
        <v>23</v>
      </c>
      <c r="F21" s="3">
        <v>1077</v>
      </c>
      <c r="H21" s="3">
        <v>1519129</v>
      </c>
      <c r="J21" s="3">
        <v>20611579</v>
      </c>
      <c r="K21" s="6"/>
      <c r="L21" s="3">
        <v>53507846</v>
      </c>
      <c r="M21" s="6"/>
      <c r="N21" s="3">
        <v>21759857</v>
      </c>
      <c r="O21" s="6"/>
      <c r="P21" s="3">
        <v>57307763</v>
      </c>
      <c r="Q21" s="3"/>
    </row>
    <row r="22" spans="1:17" ht="12.75">
      <c r="A22" s="3"/>
      <c r="B22" s="12">
        <v>30</v>
      </c>
      <c r="C22" s="11" t="s">
        <v>24</v>
      </c>
      <c r="D22" s="1" t="s">
        <v>22</v>
      </c>
      <c r="F22" s="3">
        <v>736</v>
      </c>
      <c r="H22" s="3">
        <v>938582</v>
      </c>
      <c r="J22" s="3">
        <v>16157135</v>
      </c>
      <c r="K22" s="6"/>
      <c r="L22" s="3">
        <v>42382039</v>
      </c>
      <c r="M22" s="6"/>
      <c r="N22" s="3">
        <v>18885980</v>
      </c>
      <c r="O22" s="6"/>
      <c r="P22" s="3">
        <v>46129371</v>
      </c>
      <c r="Q22" s="3"/>
    </row>
    <row r="23" spans="1:17" ht="12.75">
      <c r="A23" s="3"/>
      <c r="B23" s="12">
        <v>35</v>
      </c>
      <c r="C23" s="11" t="s">
        <v>24</v>
      </c>
      <c r="D23" s="1" t="s">
        <v>21</v>
      </c>
      <c r="F23" s="3">
        <v>361</v>
      </c>
      <c r="H23" s="3">
        <v>708948</v>
      </c>
      <c r="J23" s="3">
        <v>10133135</v>
      </c>
      <c r="K23" s="6"/>
      <c r="L23" s="3">
        <v>26160680</v>
      </c>
      <c r="M23" s="6"/>
      <c r="N23" s="3">
        <v>13383648</v>
      </c>
      <c r="O23" s="6"/>
      <c r="P23" s="3">
        <v>31258361</v>
      </c>
      <c r="Q23" s="3"/>
    </row>
    <row r="24" spans="1:17" ht="12.75">
      <c r="A24" s="3"/>
      <c r="B24" s="12">
        <v>40</v>
      </c>
      <c r="C24" s="11" t="s">
        <v>24</v>
      </c>
      <c r="D24" s="1" t="s">
        <v>20</v>
      </c>
      <c r="F24" s="3">
        <v>192</v>
      </c>
      <c r="H24" s="3">
        <v>276852</v>
      </c>
      <c r="J24" s="3">
        <v>5082126</v>
      </c>
      <c r="K24" s="6"/>
      <c r="L24" s="3">
        <v>15916095</v>
      </c>
      <c r="M24" s="6"/>
      <c r="N24" s="3">
        <v>6379672</v>
      </c>
      <c r="O24" s="6"/>
      <c r="P24" s="3">
        <v>16681986</v>
      </c>
      <c r="Q24" s="3"/>
    </row>
    <row r="25" spans="1:17" ht="12.75">
      <c r="A25" s="3"/>
      <c r="B25" s="12">
        <v>45</v>
      </c>
      <c r="C25" s="11" t="s">
        <v>24</v>
      </c>
      <c r="D25" s="1" t="s">
        <v>19</v>
      </c>
      <c r="F25" s="3">
        <v>161</v>
      </c>
      <c r="H25" s="3">
        <v>255340</v>
      </c>
      <c r="J25" s="3">
        <v>4465337</v>
      </c>
      <c r="K25" s="6"/>
      <c r="L25" s="3">
        <v>16965050</v>
      </c>
      <c r="M25" s="6"/>
      <c r="N25" s="3">
        <v>7749520</v>
      </c>
      <c r="O25" s="6"/>
      <c r="P25" s="3">
        <v>19604930</v>
      </c>
      <c r="Q25" s="3"/>
    </row>
    <row r="26" spans="1:17" ht="12.75">
      <c r="A26" s="3"/>
      <c r="B26" s="12">
        <v>50</v>
      </c>
      <c r="C26" s="11" t="s">
        <v>24</v>
      </c>
      <c r="D26" s="1" t="s">
        <v>18</v>
      </c>
      <c r="F26" s="3">
        <v>143</v>
      </c>
      <c r="H26" s="3">
        <v>189732</v>
      </c>
      <c r="J26" s="3">
        <v>4293530</v>
      </c>
      <c r="K26" s="6"/>
      <c r="L26" s="3">
        <v>16488949</v>
      </c>
      <c r="M26" s="6"/>
      <c r="N26" s="3">
        <v>10464129</v>
      </c>
      <c r="O26" s="6"/>
      <c r="P26" s="3">
        <v>28653044</v>
      </c>
      <c r="Q26" s="3"/>
    </row>
    <row r="27" spans="1:17" ht="12.75">
      <c r="A27" s="3"/>
      <c r="B27" s="12">
        <v>55</v>
      </c>
      <c r="C27" s="11" t="s">
        <v>24</v>
      </c>
      <c r="D27" s="1" t="s">
        <v>17</v>
      </c>
      <c r="F27" s="3">
        <v>53</v>
      </c>
      <c r="H27" s="3">
        <v>105550</v>
      </c>
      <c r="J27" s="3">
        <v>2044524</v>
      </c>
      <c r="K27" s="6"/>
      <c r="L27" s="3">
        <v>6063098</v>
      </c>
      <c r="M27" s="6"/>
      <c r="N27" s="3">
        <v>4142166</v>
      </c>
      <c r="O27" s="6"/>
      <c r="P27" s="3">
        <v>9699896</v>
      </c>
      <c r="Q27" s="3"/>
    </row>
    <row r="28" spans="1:17" ht="12.75">
      <c r="A28" s="3"/>
      <c r="B28" s="12">
        <v>60</v>
      </c>
      <c r="C28" s="11" t="s">
        <v>24</v>
      </c>
      <c r="D28" s="1" t="s">
        <v>16</v>
      </c>
      <c r="F28" s="3">
        <v>35</v>
      </c>
      <c r="H28" s="3">
        <v>78653</v>
      </c>
      <c r="J28" s="3">
        <v>1466462</v>
      </c>
      <c r="K28" s="6"/>
      <c r="L28" s="3">
        <v>4318218</v>
      </c>
      <c r="M28" s="6"/>
      <c r="N28" s="3">
        <v>3060971</v>
      </c>
      <c r="O28" s="6"/>
      <c r="P28" s="3">
        <v>6687882</v>
      </c>
      <c r="Q28" s="3"/>
    </row>
    <row r="29" spans="1:17" ht="12.75">
      <c r="A29" s="3"/>
      <c r="B29" s="12">
        <v>65</v>
      </c>
      <c r="C29" s="11" t="s">
        <v>24</v>
      </c>
      <c r="D29" s="1" t="s">
        <v>15</v>
      </c>
      <c r="F29" s="3">
        <v>51</v>
      </c>
      <c r="H29" s="3">
        <v>89446</v>
      </c>
      <c r="J29" s="3">
        <v>1474875</v>
      </c>
      <c r="K29" s="6"/>
      <c r="L29" s="3">
        <v>7970687</v>
      </c>
      <c r="M29" s="6"/>
      <c r="N29" s="3">
        <v>5650133</v>
      </c>
      <c r="O29" s="6"/>
      <c r="P29" s="3">
        <v>20524928</v>
      </c>
      <c r="Q29" s="3"/>
    </row>
    <row r="30" spans="1:17" ht="12.75">
      <c r="A30" s="3"/>
      <c r="B30" s="12">
        <v>70</v>
      </c>
      <c r="C30" s="11" t="s">
        <v>24</v>
      </c>
      <c r="D30" s="1" t="s">
        <v>14</v>
      </c>
      <c r="F30" s="3">
        <v>15</v>
      </c>
      <c r="H30" s="3">
        <v>32400</v>
      </c>
      <c r="J30" s="3">
        <v>850876</v>
      </c>
      <c r="K30" s="6"/>
      <c r="L30" s="3">
        <v>6344597</v>
      </c>
      <c r="M30" s="6"/>
      <c r="N30" s="3">
        <v>3703190</v>
      </c>
      <c r="O30" s="6"/>
      <c r="P30" s="3">
        <v>23434633</v>
      </c>
      <c r="Q30" s="3"/>
    </row>
    <row r="31" spans="1:17" ht="12.75">
      <c r="A31" s="3"/>
      <c r="B31" s="12">
        <v>75</v>
      </c>
      <c r="C31" s="11" t="s">
        <v>24</v>
      </c>
      <c r="D31" s="1" t="s">
        <v>13</v>
      </c>
      <c r="F31" s="3">
        <v>9</v>
      </c>
      <c r="H31" s="3">
        <v>18000</v>
      </c>
      <c r="J31" s="3">
        <v>321571</v>
      </c>
      <c r="K31" s="6"/>
      <c r="L31" s="3">
        <v>2661246</v>
      </c>
      <c r="M31" s="6"/>
      <c r="N31" s="3">
        <v>3594790</v>
      </c>
      <c r="O31" s="6"/>
      <c r="P31" s="3">
        <v>6483593</v>
      </c>
      <c r="Q31" s="3"/>
    </row>
    <row r="32" spans="1:17" ht="12.75">
      <c r="A32" s="3"/>
      <c r="B32" s="12">
        <v>80</v>
      </c>
      <c r="C32" s="11" t="s">
        <v>24</v>
      </c>
      <c r="D32" s="1" t="s">
        <v>12</v>
      </c>
      <c r="F32" s="3">
        <v>15</v>
      </c>
      <c r="H32" s="3">
        <v>36251</v>
      </c>
      <c r="J32" s="3">
        <v>635042</v>
      </c>
      <c r="K32" s="6"/>
      <c r="L32" s="3">
        <v>3941259</v>
      </c>
      <c r="M32" s="6"/>
      <c r="N32" s="3">
        <v>4224365</v>
      </c>
      <c r="O32" s="6"/>
      <c r="P32" s="3">
        <v>8040007</v>
      </c>
      <c r="Q32" s="3"/>
    </row>
    <row r="33" spans="1:17" ht="12.75">
      <c r="A33" s="3"/>
      <c r="B33" s="12">
        <v>85</v>
      </c>
      <c r="C33" s="11" t="s">
        <v>24</v>
      </c>
      <c r="D33" s="1" t="s">
        <v>11</v>
      </c>
      <c r="F33" s="3">
        <v>15</v>
      </c>
      <c r="H33" s="3">
        <v>24000</v>
      </c>
      <c r="J33" s="3">
        <v>779219</v>
      </c>
      <c r="K33" s="6"/>
      <c r="L33" s="3">
        <v>2936285</v>
      </c>
      <c r="M33" s="6"/>
      <c r="N33" s="3">
        <v>3869653</v>
      </c>
      <c r="O33" s="6"/>
      <c r="P33" s="3">
        <v>7083895</v>
      </c>
      <c r="Q33" s="3"/>
    </row>
    <row r="34" spans="1:17" ht="12.75">
      <c r="A34" s="3"/>
      <c r="B34" s="12">
        <v>90</v>
      </c>
      <c r="C34" s="11" t="s">
        <v>24</v>
      </c>
      <c r="D34" s="1" t="s">
        <v>10</v>
      </c>
      <c r="F34" s="3">
        <v>4</v>
      </c>
      <c r="H34" s="3">
        <v>0</v>
      </c>
      <c r="J34" s="3">
        <v>61276</v>
      </c>
      <c r="K34" s="6"/>
      <c r="L34" s="3">
        <v>415651</v>
      </c>
      <c r="M34" s="6"/>
      <c r="N34" s="3">
        <v>54288</v>
      </c>
      <c r="O34" s="6"/>
      <c r="P34" s="3">
        <v>911137</v>
      </c>
      <c r="Q34" s="3"/>
    </row>
    <row r="35" spans="1:17" ht="12.75">
      <c r="A35" s="3"/>
      <c r="B35" s="12">
        <v>95</v>
      </c>
      <c r="C35" s="11" t="s">
        <v>24</v>
      </c>
      <c r="D35" s="1" t="s">
        <v>9</v>
      </c>
      <c r="F35" s="3">
        <v>8</v>
      </c>
      <c r="H35" s="3">
        <v>12000</v>
      </c>
      <c r="J35" s="3">
        <v>298305</v>
      </c>
      <c r="K35" s="6"/>
      <c r="L35" s="3">
        <v>4030557</v>
      </c>
      <c r="M35" s="6"/>
      <c r="N35" s="3">
        <v>6647737</v>
      </c>
      <c r="O35" s="6"/>
      <c r="P35" s="3">
        <v>15479351</v>
      </c>
      <c r="Q35" s="3"/>
    </row>
    <row r="36" spans="1:17" ht="12.75">
      <c r="A36" s="7"/>
      <c r="B36" s="170" t="s">
        <v>8</v>
      </c>
      <c r="C36" s="170"/>
      <c r="D36" s="170"/>
      <c r="E36" s="10"/>
      <c r="F36" s="8">
        <v>37</v>
      </c>
      <c r="G36" s="10"/>
      <c r="H36" s="8">
        <v>0</v>
      </c>
      <c r="I36" s="10"/>
      <c r="J36" s="8">
        <v>885292</v>
      </c>
      <c r="K36" s="9"/>
      <c r="L36" s="8">
        <v>6344323</v>
      </c>
      <c r="M36" s="9"/>
      <c r="N36" s="8">
        <v>2386226</v>
      </c>
      <c r="O36" s="9"/>
      <c r="P36" s="8">
        <v>6431719</v>
      </c>
      <c r="Q36" s="7"/>
    </row>
    <row r="37" spans="1:17" ht="12.75">
      <c r="A37" s="3"/>
      <c r="B37" s="5" t="s">
        <v>7</v>
      </c>
      <c r="C37" s="4"/>
      <c r="D37" s="4"/>
      <c r="F37" s="3">
        <f>SUM(F21:F36)</f>
        <v>2912</v>
      </c>
      <c r="H37" s="3">
        <f>SUM(H21:H36)</f>
        <v>4284883</v>
      </c>
      <c r="J37" s="3">
        <f>SUM(J21:J36)</f>
        <v>69560284</v>
      </c>
      <c r="K37" s="6"/>
      <c r="L37" s="3">
        <f>SUM(L21:L36)</f>
        <v>216446580</v>
      </c>
      <c r="M37" s="6"/>
      <c r="N37" s="3">
        <f>SUM(N21:N36)</f>
        <v>115956325</v>
      </c>
      <c r="O37" s="6"/>
      <c r="P37" s="3">
        <f>SUM(P21:P36)</f>
        <v>304412496</v>
      </c>
      <c r="Q37" s="3"/>
    </row>
    <row r="38" spans="1:17" ht="12.75">
      <c r="A38" s="2"/>
      <c r="L38" s="2"/>
      <c r="P38" s="2"/>
      <c r="Q38" s="2"/>
    </row>
    <row r="39" spans="1:17" ht="12.75">
      <c r="A39" s="3"/>
      <c r="B39" s="5" t="s">
        <v>6</v>
      </c>
      <c r="C39" s="4"/>
      <c r="F39" s="3">
        <v>36</v>
      </c>
      <c r="H39" s="3">
        <v>12000</v>
      </c>
      <c r="J39" s="3">
        <v>2413507</v>
      </c>
      <c r="K39" s="6"/>
      <c r="L39" s="3">
        <v>30246178</v>
      </c>
      <c r="M39" s="6"/>
      <c r="N39" s="3">
        <v>22974091</v>
      </c>
      <c r="O39" s="6"/>
      <c r="P39" s="3">
        <v>97534306</v>
      </c>
      <c r="Q39" s="3"/>
    </row>
    <row r="40" spans="1:17" ht="12.75">
      <c r="A40" s="2"/>
      <c r="L40" s="2"/>
      <c r="P40" s="2"/>
      <c r="Q40" s="2"/>
    </row>
    <row r="41" spans="1:17" ht="12.75">
      <c r="A41" s="3"/>
      <c r="B41" s="5" t="s">
        <v>5</v>
      </c>
      <c r="C41" s="4"/>
      <c r="F41" s="3">
        <f>F19+F37+F39</f>
        <v>46625</v>
      </c>
      <c r="H41" s="3">
        <f>H19+H37+H39</f>
        <v>23866610</v>
      </c>
      <c r="J41" s="3">
        <f>J19+J37+J39</f>
        <v>480517405</v>
      </c>
      <c r="L41" s="3">
        <f>L19+L37+L39</f>
        <v>1078792605</v>
      </c>
      <c r="N41" s="3">
        <f>N19+N37+N39</f>
        <v>535091907</v>
      </c>
      <c r="P41" s="3">
        <f>P19+P37+P39</f>
        <v>1391145831</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1" r:id="rId1"/>
</worksheet>
</file>

<file path=xl/worksheets/sheet11.xml><?xml version="1.0" encoding="utf-8"?>
<worksheet xmlns="http://schemas.openxmlformats.org/spreadsheetml/2006/main" xmlns:r="http://schemas.openxmlformats.org/officeDocument/2006/relationships">
  <sheetPr>
    <pageSetUpPr fitToPage="1"/>
  </sheetPr>
  <dimension ref="A1:W20"/>
  <sheetViews>
    <sheetView zoomScalePageLayoutView="0" workbookViewId="0" topLeftCell="A1">
      <selection activeCell="A1" sqref="A1:U1"/>
    </sheetView>
  </sheetViews>
  <sheetFormatPr defaultColWidth="9.140625" defaultRowHeight="15"/>
  <cols>
    <col min="1" max="2" width="9.140625" style="21" customWidth="1"/>
    <col min="3" max="3" width="5.57421875" style="21" customWidth="1"/>
    <col min="4" max="4" width="9.421875" style="21" customWidth="1"/>
    <col min="5" max="5" width="9.7109375" style="21" customWidth="1"/>
    <col min="6" max="6" width="9.28125" style="21" customWidth="1"/>
    <col min="7" max="7" width="1.421875" style="21" customWidth="1"/>
    <col min="8" max="8" width="9.421875" style="21" customWidth="1"/>
    <col min="9" max="9" width="9.7109375" style="21" customWidth="1"/>
    <col min="10" max="10" width="9.28125" style="21" customWidth="1"/>
    <col min="11" max="11" width="1.421875" style="21" customWidth="1"/>
    <col min="12" max="12" width="9.421875" style="21" customWidth="1"/>
    <col min="13" max="13" width="9.7109375" style="21" customWidth="1"/>
    <col min="14" max="14" width="9.28125" style="21" customWidth="1"/>
    <col min="15" max="15" width="1.421875" style="21" customWidth="1"/>
    <col min="16" max="16" width="9.421875" style="21" customWidth="1"/>
    <col min="17" max="18" width="9.28125" style="21" customWidth="1"/>
    <col min="19" max="19" width="1.421875" style="21" customWidth="1"/>
    <col min="20" max="22" width="9.28125" style="21" customWidth="1"/>
    <col min="23" max="23" width="1.421875" style="21" customWidth="1"/>
    <col min="24" max="16384" width="9.140625" style="21" customWidth="1"/>
  </cols>
  <sheetData>
    <row r="1" spans="1:23" ht="12.75">
      <c r="A1" s="174" t="s">
        <v>64</v>
      </c>
      <c r="B1" s="174"/>
      <c r="C1" s="174"/>
      <c r="D1" s="174"/>
      <c r="E1" s="174"/>
      <c r="F1" s="174"/>
      <c r="G1" s="174"/>
      <c r="H1" s="174"/>
      <c r="I1" s="174"/>
      <c r="J1" s="174"/>
      <c r="K1" s="174"/>
      <c r="L1" s="174"/>
      <c r="M1" s="174"/>
      <c r="N1" s="174"/>
      <c r="O1" s="174"/>
      <c r="P1" s="174"/>
      <c r="Q1" s="174"/>
      <c r="R1" s="174"/>
      <c r="S1" s="174"/>
      <c r="T1" s="174"/>
      <c r="U1" s="174"/>
      <c r="V1" s="59" t="s">
        <v>486</v>
      </c>
      <c r="W1" s="20"/>
    </row>
    <row r="4" spans="4:22" ht="12.75">
      <c r="D4" s="169">
        <v>2017</v>
      </c>
      <c r="E4" s="169"/>
      <c r="F4" s="169"/>
      <c r="H4" s="169">
        <v>2016</v>
      </c>
      <c r="I4" s="169"/>
      <c r="J4" s="169"/>
      <c r="L4" s="169">
        <v>2015</v>
      </c>
      <c r="M4" s="169"/>
      <c r="N4" s="169"/>
      <c r="P4" s="169">
        <v>2014</v>
      </c>
      <c r="Q4" s="169"/>
      <c r="R4" s="169"/>
      <c r="T4" s="169">
        <v>2013</v>
      </c>
      <c r="U4" s="169"/>
      <c r="V4" s="169"/>
    </row>
    <row r="5" spans="4:22" ht="12.75">
      <c r="D5" s="23"/>
      <c r="E5" s="23" t="s">
        <v>65</v>
      </c>
      <c r="F5" s="23" t="s">
        <v>65</v>
      </c>
      <c r="H5" s="23"/>
      <c r="I5" s="23" t="s">
        <v>65</v>
      </c>
      <c r="J5" s="23" t="s">
        <v>65</v>
      </c>
      <c r="L5" s="23"/>
      <c r="M5" s="23" t="s">
        <v>65</v>
      </c>
      <c r="N5" s="23" t="s">
        <v>65</v>
      </c>
      <c r="P5" s="23"/>
      <c r="Q5" s="23" t="s">
        <v>65</v>
      </c>
      <c r="R5" s="23" t="s">
        <v>65</v>
      </c>
      <c r="T5" s="23"/>
      <c r="U5" s="23" t="s">
        <v>65</v>
      </c>
      <c r="V5" s="23" t="s">
        <v>65</v>
      </c>
    </row>
    <row r="6" spans="4:22" ht="12.75">
      <c r="D6" s="40" t="s">
        <v>66</v>
      </c>
      <c r="E6" s="23" t="s">
        <v>67</v>
      </c>
      <c r="F6" s="23" t="s">
        <v>67</v>
      </c>
      <c r="H6" s="40" t="s">
        <v>66</v>
      </c>
      <c r="I6" s="23" t="s">
        <v>67</v>
      </c>
      <c r="J6" s="23" t="s">
        <v>67</v>
      </c>
      <c r="L6" s="40" t="s">
        <v>66</v>
      </c>
      <c r="M6" s="23" t="s">
        <v>67</v>
      </c>
      <c r="N6" s="23" t="s">
        <v>67</v>
      </c>
      <c r="P6" s="23" t="s">
        <v>66</v>
      </c>
      <c r="Q6" s="23" t="s">
        <v>67</v>
      </c>
      <c r="R6" s="23" t="s">
        <v>67</v>
      </c>
      <c r="T6" s="23" t="s">
        <v>66</v>
      </c>
      <c r="U6" s="23" t="s">
        <v>67</v>
      </c>
      <c r="V6" s="23" t="s">
        <v>67</v>
      </c>
    </row>
    <row r="7" spans="4:22" ht="12.75">
      <c r="D7" s="40" t="s">
        <v>68</v>
      </c>
      <c r="E7" s="23" t="s">
        <v>66</v>
      </c>
      <c r="F7" s="23" t="s">
        <v>32</v>
      </c>
      <c r="H7" s="40" t="s">
        <v>68</v>
      </c>
      <c r="I7" s="23" t="s">
        <v>66</v>
      </c>
      <c r="J7" s="23" t="s">
        <v>32</v>
      </c>
      <c r="L7" s="40" t="s">
        <v>68</v>
      </c>
      <c r="M7" s="23" t="s">
        <v>66</v>
      </c>
      <c r="N7" s="23" t="s">
        <v>32</v>
      </c>
      <c r="P7" s="23" t="s">
        <v>68</v>
      </c>
      <c r="Q7" s="23" t="s">
        <v>66</v>
      </c>
      <c r="R7" s="23" t="s">
        <v>32</v>
      </c>
      <c r="T7" s="23" t="s">
        <v>68</v>
      </c>
      <c r="U7" s="23" t="s">
        <v>66</v>
      </c>
      <c r="V7" s="23" t="s">
        <v>32</v>
      </c>
    </row>
    <row r="8" spans="1:22" ht="12.75">
      <c r="A8" s="37" t="s">
        <v>69</v>
      </c>
      <c r="D8" s="41" t="s">
        <v>70</v>
      </c>
      <c r="E8" s="42" t="s">
        <v>68</v>
      </c>
      <c r="F8" s="42" t="s">
        <v>47</v>
      </c>
      <c r="H8" s="41" t="s">
        <v>70</v>
      </c>
      <c r="I8" s="42" t="s">
        <v>68</v>
      </c>
      <c r="J8" s="42" t="s">
        <v>47</v>
      </c>
      <c r="L8" s="41" t="s">
        <v>70</v>
      </c>
      <c r="M8" s="42" t="s">
        <v>68</v>
      </c>
      <c r="N8" s="42" t="s">
        <v>47</v>
      </c>
      <c r="P8" s="42" t="s">
        <v>70</v>
      </c>
      <c r="Q8" s="42" t="s">
        <v>68</v>
      </c>
      <c r="R8" s="42" t="s">
        <v>47</v>
      </c>
      <c r="T8" s="42" t="s">
        <v>70</v>
      </c>
      <c r="U8" s="42" t="s">
        <v>68</v>
      </c>
      <c r="V8" s="42" t="s">
        <v>47</v>
      </c>
    </row>
    <row r="9" spans="4:12" ht="25.5" customHeight="1">
      <c r="D9" s="25"/>
      <c r="H9" s="25"/>
      <c r="L9" s="25"/>
    </row>
    <row r="10" spans="1:22" ht="12.75">
      <c r="A10" s="21" t="s">
        <v>71</v>
      </c>
      <c r="D10" s="43">
        <v>79405</v>
      </c>
      <c r="E10" s="44">
        <f>D10/D$15</f>
        <v>0.9680656229949093</v>
      </c>
      <c r="F10" s="44">
        <v>0.02138279567094596</v>
      </c>
      <c r="H10" s="43">
        <v>61681.28120895115</v>
      </c>
      <c r="I10" s="44">
        <f>H10/H$15</f>
        <v>0.9554545782634131</v>
      </c>
      <c r="J10" s="44">
        <v>0.0171594141212421</v>
      </c>
      <c r="L10" s="43">
        <v>44421.061184419086</v>
      </c>
      <c r="M10" s="44">
        <f>L10/L$15</f>
        <v>0.9692864206988392</v>
      </c>
      <c r="N10" s="44">
        <v>0.013117403691458196</v>
      </c>
      <c r="P10" s="43">
        <v>29136.880913339563</v>
      </c>
      <c r="Q10" s="44">
        <f>P10/P$15</f>
        <v>0.969696771930352</v>
      </c>
      <c r="R10" s="44">
        <v>0.008604031940242727</v>
      </c>
      <c r="T10" s="43">
        <v>36225.59905191186</v>
      </c>
      <c r="U10" s="44">
        <f>T10/T$15</f>
        <v>0.9731229153078502</v>
      </c>
      <c r="V10" s="44">
        <v>0.010794069381622551</v>
      </c>
    </row>
    <row r="11" spans="4:22" ht="12.75">
      <c r="D11" s="45"/>
      <c r="E11" s="44"/>
      <c r="F11" s="44"/>
      <c r="H11" s="45"/>
      <c r="I11" s="44"/>
      <c r="J11" s="44"/>
      <c r="L11" s="45"/>
      <c r="M11" s="44"/>
      <c r="N11" s="44"/>
      <c r="P11" s="45"/>
      <c r="Q11" s="44"/>
      <c r="R11" s="44"/>
      <c r="T11" s="45"/>
      <c r="U11" s="44"/>
      <c r="V11" s="44"/>
    </row>
    <row r="12" spans="1:22" ht="12.75">
      <c r="A12" s="22" t="s">
        <v>72</v>
      </c>
      <c r="B12" s="22"/>
      <c r="D12" s="46">
        <v>2619.3980509754783</v>
      </c>
      <c r="E12" s="47">
        <f>D12/D$15</f>
        <v>0.031934377005090706</v>
      </c>
      <c r="F12" s="47">
        <v>0.0007053357010605915</v>
      </c>
      <c r="H12" s="46">
        <v>2875.7187910488456</v>
      </c>
      <c r="I12" s="47">
        <f>H12/H$15</f>
        <v>0.04454542173658698</v>
      </c>
      <c r="J12" s="47">
        <v>0.0008000101272974825</v>
      </c>
      <c r="L12" s="46">
        <v>1407.5610224124603</v>
      </c>
      <c r="M12" s="47">
        <f>L12/L$15</f>
        <v>0.030713579301160813</v>
      </c>
      <c r="N12" s="47">
        <v>0.0004156484707713841</v>
      </c>
      <c r="P12" s="46">
        <v>910.5336566166472</v>
      </c>
      <c r="Q12" s="47">
        <f>P12/P$15</f>
        <v>0.030303228069647997</v>
      </c>
      <c r="R12" s="47">
        <v>0.0002688778077343524</v>
      </c>
      <c r="T12" s="46">
        <v>1000.5298184084829</v>
      </c>
      <c r="U12" s="47">
        <f>T12/T$15</f>
        <v>0.026877084692149812</v>
      </c>
      <c r="V12" s="47">
        <v>0.0002981258712328569</v>
      </c>
    </row>
    <row r="13" spans="4:22" ht="12.75">
      <c r="D13" s="45"/>
      <c r="E13" s="44"/>
      <c r="F13" s="44"/>
      <c r="H13" s="45"/>
      <c r="I13" s="44"/>
      <c r="J13" s="44"/>
      <c r="L13" s="45"/>
      <c r="M13" s="44"/>
      <c r="N13" s="44"/>
      <c r="P13" s="45"/>
      <c r="Q13" s="26"/>
      <c r="R13" s="26"/>
      <c r="T13" s="45"/>
      <c r="U13" s="26"/>
      <c r="V13" s="26"/>
    </row>
    <row r="14" spans="1:22" ht="12.75">
      <c r="A14" s="21" t="s">
        <v>73</v>
      </c>
      <c r="D14" s="45"/>
      <c r="E14" s="44"/>
      <c r="F14" s="44"/>
      <c r="H14" s="45"/>
      <c r="I14" s="44"/>
      <c r="J14" s="44"/>
      <c r="L14" s="45"/>
      <c r="M14" s="44"/>
      <c r="N14" s="44"/>
      <c r="P14" s="45"/>
      <c r="Q14" s="26"/>
      <c r="R14" s="26"/>
      <c r="T14" s="45"/>
      <c r="U14" s="26"/>
      <c r="V14" s="26"/>
    </row>
    <row r="15" spans="1:22" ht="12.75">
      <c r="A15" s="21" t="s">
        <v>74</v>
      </c>
      <c r="D15" s="45">
        <f>SUM(D12,D10)</f>
        <v>82024.39805097548</v>
      </c>
      <c r="E15" s="44">
        <f>SUM(E12,E10)</f>
        <v>1</v>
      </c>
      <c r="F15" s="44">
        <f>SUM(F12,F10)</f>
        <v>0.022088131372006554</v>
      </c>
      <c r="H15" s="45">
        <f>SUM(H12,H10)</f>
        <v>64556.99999999999</v>
      </c>
      <c r="I15" s="44">
        <f>SUM(I12,I10)</f>
        <v>1</v>
      </c>
      <c r="J15" s="44">
        <f>SUM(J12,J10)</f>
        <v>0.017959424248539583</v>
      </c>
      <c r="L15" s="45">
        <f>SUM(L12,L10)</f>
        <v>45828.62220683155</v>
      </c>
      <c r="M15" s="44">
        <f>SUM(M12,M10)</f>
        <v>1</v>
      </c>
      <c r="N15" s="44">
        <f>SUM(N12,N10)</f>
        <v>0.01353305216222958</v>
      </c>
      <c r="P15" s="45">
        <f>SUM(P12,P10)</f>
        <v>30047.41456995621</v>
      </c>
      <c r="Q15" s="44">
        <f>SUM(Q12,Q10)</f>
        <v>1</v>
      </c>
      <c r="R15" s="44">
        <f>SUM(R12,R10)</f>
        <v>0.00887290974797708</v>
      </c>
      <c r="T15" s="45">
        <f>SUM(T12,T10)</f>
        <v>37226.12887032034</v>
      </c>
      <c r="U15" s="44">
        <f>SUM(U12,U10)</f>
        <v>1</v>
      </c>
      <c r="V15" s="44">
        <f>SUM(V12,V10)</f>
        <v>0.011092195252855408</v>
      </c>
    </row>
    <row r="17" ht="12.75">
      <c r="P17" s="25"/>
    </row>
    <row r="20" ht="12.75">
      <c r="A20" s="21" t="s">
        <v>75</v>
      </c>
    </row>
  </sheetData>
  <sheetProtection/>
  <mergeCells count="6">
    <mergeCell ref="D4:F4"/>
    <mergeCell ref="H4:J4"/>
    <mergeCell ref="L4:N4"/>
    <mergeCell ref="P4:R4"/>
    <mergeCell ref="T4:V4"/>
    <mergeCell ref="A1:U1"/>
  </mergeCells>
  <printOptions/>
  <pageMargins left="0.7" right="0.7" top="0.75" bottom="0.75" header="0.3" footer="0.3"/>
  <pageSetup fitToHeight="1" fitToWidth="1" horizontalDpi="600" verticalDpi="600" orientation="landscape" scale="72" r:id="rId1"/>
</worksheet>
</file>

<file path=xl/worksheets/sheet12.xml><?xml version="1.0" encoding="utf-8"?>
<worksheet xmlns="http://schemas.openxmlformats.org/spreadsheetml/2006/main" xmlns:r="http://schemas.openxmlformats.org/officeDocument/2006/relationships">
  <sheetPr>
    <pageSetUpPr fitToPage="1"/>
  </sheetPr>
  <dimension ref="A1:AH63"/>
  <sheetViews>
    <sheetView zoomScalePageLayoutView="0" workbookViewId="0" topLeftCell="A1">
      <selection activeCell="A1" sqref="A1"/>
    </sheetView>
  </sheetViews>
  <sheetFormatPr defaultColWidth="9.140625" defaultRowHeight="15"/>
  <cols>
    <col min="1" max="2" width="2.8515625" style="21" customWidth="1"/>
    <col min="3" max="3" width="2.57421875" style="21" customWidth="1"/>
    <col min="4" max="4" width="12.421875" style="21" customWidth="1"/>
    <col min="5" max="5" width="5.140625" style="21" customWidth="1"/>
    <col min="6" max="7" width="4.7109375" style="21" customWidth="1"/>
    <col min="8" max="8" width="8.421875" style="21" customWidth="1"/>
    <col min="9" max="9" width="1.57421875" style="21" customWidth="1"/>
    <col min="10" max="10" width="8.421875" style="21" customWidth="1"/>
    <col min="11" max="11" width="1.57421875" style="21" customWidth="1"/>
    <col min="12" max="12" width="8.421875" style="21" customWidth="1"/>
    <col min="13" max="13" width="1.7109375" style="21" customWidth="1"/>
    <col min="14" max="14" width="8.421875" style="21" bestFit="1" customWidth="1"/>
    <col min="15" max="15" width="1.7109375" style="21" customWidth="1"/>
    <col min="16" max="16" width="8.421875" style="21" bestFit="1" customWidth="1"/>
    <col min="17" max="17" width="1.8515625" style="21" customWidth="1"/>
    <col min="18" max="18" width="8.28125" style="21" customWidth="1"/>
    <col min="19" max="19" width="1.8515625" style="21" customWidth="1"/>
    <col min="20" max="20" width="8.28125" style="21" customWidth="1"/>
    <col min="21" max="21" width="1.8515625" style="21" customWidth="1"/>
    <col min="22" max="22" width="8.421875" style="21" bestFit="1" customWidth="1"/>
    <col min="23" max="23" width="1.8515625" style="21" customWidth="1"/>
    <col min="24" max="24" width="8.421875" style="21" bestFit="1" customWidth="1"/>
    <col min="25" max="25" width="2.140625" style="21" customWidth="1"/>
    <col min="26" max="26" width="8.421875" style="21" bestFit="1" customWidth="1"/>
    <col min="27" max="27" width="2.140625" style="21" customWidth="1"/>
    <col min="28" max="28" width="8.421875" style="21" bestFit="1" customWidth="1"/>
    <col min="29" max="29" width="1.7109375" style="21" customWidth="1"/>
    <col min="30" max="30" width="8.421875" style="21" bestFit="1" customWidth="1"/>
    <col min="31" max="31" width="1.7109375" style="21" customWidth="1"/>
    <col min="32" max="32" width="8.421875" style="21" bestFit="1" customWidth="1"/>
    <col min="33" max="33" width="1.7109375" style="21" customWidth="1"/>
    <col min="34" max="34" width="9.140625" style="21" customWidth="1"/>
    <col min="35" max="16384" width="9.140625" style="21" customWidth="1"/>
  </cols>
  <sheetData>
    <row r="1" ht="12.75">
      <c r="AH1" s="21" t="s">
        <v>487</v>
      </c>
    </row>
    <row r="2" spans="1:34" ht="15.75">
      <c r="A2" s="51" t="s">
        <v>352</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ht="6" customHeight="1"/>
    <row r="4" ht="3.75" customHeight="1"/>
    <row r="5" spans="8:34" ht="14.25">
      <c r="H5" s="169">
        <v>2017</v>
      </c>
      <c r="I5" s="169"/>
      <c r="J5" s="169"/>
      <c r="K5" s="52"/>
      <c r="L5" s="152">
        <v>2016</v>
      </c>
      <c r="M5" s="54" t="s">
        <v>353</v>
      </c>
      <c r="N5" s="53">
        <v>2015</v>
      </c>
      <c r="O5" s="54" t="s">
        <v>353</v>
      </c>
      <c r="P5" s="55">
        <v>2014</v>
      </c>
      <c r="Q5" s="54"/>
      <c r="R5" s="55">
        <v>2013</v>
      </c>
      <c r="S5" s="54"/>
      <c r="T5" s="55">
        <v>2012</v>
      </c>
      <c r="U5" s="54"/>
      <c r="V5" s="55">
        <v>2011</v>
      </c>
      <c r="W5" s="54"/>
      <c r="X5" s="55">
        <v>2010</v>
      </c>
      <c r="Y5" s="54"/>
      <c r="Z5" s="55">
        <v>2009</v>
      </c>
      <c r="AA5" s="54"/>
      <c r="AB5" s="55">
        <v>2008</v>
      </c>
      <c r="AC5" s="54"/>
      <c r="AD5" s="55">
        <v>2007</v>
      </c>
      <c r="AE5" s="54"/>
      <c r="AF5" s="55">
        <v>2006</v>
      </c>
      <c r="AG5" s="54"/>
      <c r="AH5" s="55">
        <v>2005</v>
      </c>
    </row>
    <row r="6" spans="1:34" s="56" customFormat="1" ht="17.25" customHeight="1">
      <c r="A6" s="37" t="s">
        <v>354</v>
      </c>
      <c r="Q6" s="57"/>
      <c r="R6" s="57"/>
      <c r="T6" s="57"/>
      <c r="V6" s="57"/>
      <c r="X6" s="58"/>
      <c r="Y6" s="58"/>
      <c r="Z6" s="58"/>
      <c r="AA6" s="58"/>
      <c r="AB6" s="58"/>
      <c r="AC6" s="58"/>
      <c r="AD6" s="58"/>
      <c r="AE6" s="58"/>
      <c r="AF6" s="58"/>
      <c r="AG6" s="58"/>
      <c r="AH6" s="58"/>
    </row>
    <row r="7" spans="1:34" ht="12.75" customHeight="1">
      <c r="A7" s="59"/>
      <c r="B7" s="59" t="s">
        <v>355</v>
      </c>
      <c r="C7" s="59"/>
      <c r="D7" s="59"/>
      <c r="E7" s="59"/>
      <c r="F7" s="59"/>
      <c r="G7" s="59"/>
      <c r="H7" s="60">
        <v>17672.390249</v>
      </c>
      <c r="I7" s="59"/>
      <c r="J7" s="60"/>
      <c r="K7" s="60"/>
      <c r="L7" s="60">
        <v>17952.992144</v>
      </c>
      <c r="M7" s="60"/>
      <c r="N7" s="60">
        <v>17114.0512</v>
      </c>
      <c r="O7" s="60"/>
      <c r="P7" s="60">
        <v>16226.899662</v>
      </c>
      <c r="Q7" s="60"/>
      <c r="R7" s="60">
        <v>14382.334778</v>
      </c>
      <c r="T7" s="60">
        <v>12084.216489</v>
      </c>
      <c r="U7" s="59"/>
      <c r="V7" s="60">
        <v>10440.287754</v>
      </c>
      <c r="W7" s="59"/>
      <c r="X7" s="60">
        <v>9632.179097</v>
      </c>
      <c r="Z7" s="60">
        <v>9067.758436</v>
      </c>
      <c r="AB7" s="60">
        <v>10903.579761</v>
      </c>
      <c r="AD7" s="60">
        <v>13331.237024</v>
      </c>
      <c r="AF7" s="60">
        <v>17282</v>
      </c>
      <c r="AH7" s="60">
        <v>21477</v>
      </c>
    </row>
    <row r="8" ht="7.5" customHeight="1"/>
    <row r="9" spans="8:34" ht="12.75">
      <c r="H9" s="34"/>
      <c r="P9" s="61"/>
      <c r="Q9" s="61"/>
      <c r="R9" s="61"/>
      <c r="S9" s="61"/>
      <c r="T9" s="61"/>
      <c r="U9" s="61"/>
      <c r="V9" s="61"/>
      <c r="W9" s="61"/>
      <c r="X9" s="61"/>
      <c r="Y9" s="61"/>
      <c r="Z9" s="61"/>
      <c r="AA9" s="61"/>
      <c r="AB9" s="61"/>
      <c r="AC9" s="61"/>
      <c r="AD9" s="61"/>
      <c r="AE9" s="61"/>
      <c r="AF9" s="61"/>
      <c r="AG9" s="61"/>
      <c r="AH9" s="61"/>
    </row>
    <row r="10" spans="1:34" ht="12.75">
      <c r="A10" s="37" t="s">
        <v>356</v>
      </c>
      <c r="J10" s="169" t="s">
        <v>357</v>
      </c>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row>
    <row r="11" spans="1:4" ht="12.75">
      <c r="A11" s="62">
        <v>1</v>
      </c>
      <c r="B11" s="63" t="s">
        <v>358</v>
      </c>
      <c r="C11" s="63"/>
      <c r="D11" s="63"/>
    </row>
    <row r="12" spans="1:3" ht="12.75">
      <c r="A12" s="62"/>
      <c r="B12" s="21" t="s">
        <v>359</v>
      </c>
      <c r="C12" s="21" t="s">
        <v>47</v>
      </c>
    </row>
    <row r="13" spans="3:34" ht="12.75">
      <c r="C13" s="63" t="s">
        <v>360</v>
      </c>
      <c r="D13" s="63" t="s">
        <v>361</v>
      </c>
      <c r="H13" s="60">
        <v>3666.836254</v>
      </c>
      <c r="J13" s="26">
        <f>H13/H$7</f>
        <v>0.20748954738635253</v>
      </c>
      <c r="K13" s="26"/>
      <c r="L13" s="26">
        <v>0.1982911892037867</v>
      </c>
      <c r="M13" s="26"/>
      <c r="N13" s="26">
        <v>0.20068628402841285</v>
      </c>
      <c r="O13" s="26"/>
      <c r="P13" s="26">
        <v>0.2049544166954004</v>
      </c>
      <c r="Q13" s="26"/>
      <c r="R13" s="26">
        <v>0.23056519516375285</v>
      </c>
      <c r="T13" s="26">
        <v>0.2619864656415127</v>
      </c>
      <c r="V13" s="26">
        <v>0.28324198448141735</v>
      </c>
      <c r="X13" s="26">
        <v>0.2875360697832755</v>
      </c>
      <c r="Y13" s="26"/>
      <c r="Z13" s="26">
        <v>0.30103796900484614</v>
      </c>
      <c r="AA13" s="26"/>
      <c r="AB13" s="26">
        <v>0.2658103271153757</v>
      </c>
      <c r="AC13" s="26"/>
      <c r="AD13" s="26">
        <v>0.2304904309681262</v>
      </c>
      <c r="AE13" s="26"/>
      <c r="AF13" s="26">
        <v>0.197</v>
      </c>
      <c r="AG13" s="26"/>
      <c r="AH13" s="26">
        <v>0.192</v>
      </c>
    </row>
    <row r="14" spans="3:34" ht="14.25">
      <c r="C14" s="64" t="s">
        <v>362</v>
      </c>
      <c r="D14" s="22" t="s">
        <v>363</v>
      </c>
      <c r="E14" s="22"/>
      <c r="H14" s="65">
        <v>46.853620249624264</v>
      </c>
      <c r="J14" s="39">
        <f>H14/H$7</f>
        <v>0.0026512327755027648</v>
      </c>
      <c r="K14" s="66"/>
      <c r="L14" s="39">
        <v>0.0020114318689111155</v>
      </c>
      <c r="M14" s="66"/>
      <c r="N14" s="39">
        <v>0.0027708335964228385</v>
      </c>
      <c r="O14" s="66"/>
      <c r="P14" s="39">
        <v>0.0037374293795004853</v>
      </c>
      <c r="Q14" s="66"/>
      <c r="R14" s="39">
        <v>0.0030924240846370325</v>
      </c>
      <c r="T14" s="39">
        <v>0.003438255040847771</v>
      </c>
      <c r="V14" s="39">
        <v>0.0045453365192754044</v>
      </c>
      <c r="X14" s="39">
        <v>0.0061984304501351405</v>
      </c>
      <c r="Y14" s="26"/>
      <c r="Z14" s="39">
        <v>0.007572844805395778</v>
      </c>
      <c r="AA14" s="26"/>
      <c r="AB14" s="39">
        <v>0.00809972988493535</v>
      </c>
      <c r="AC14" s="26"/>
      <c r="AD14" s="39">
        <v>0.007127770992590463</v>
      </c>
      <c r="AE14" s="26"/>
      <c r="AF14" s="39">
        <v>0.01</v>
      </c>
      <c r="AG14" s="26"/>
      <c r="AH14" s="39">
        <v>0.0104</v>
      </c>
    </row>
    <row r="15" spans="3:34" ht="12.75">
      <c r="C15" s="63" t="s">
        <v>364</v>
      </c>
      <c r="D15" s="21" t="s">
        <v>51</v>
      </c>
      <c r="H15" s="60">
        <f>SUM(H13:H14)</f>
        <v>3713.689874249624</v>
      </c>
      <c r="J15" s="26">
        <f>SUM(J13:J14)</f>
        <v>0.2101407801618553</v>
      </c>
      <c r="K15" s="26"/>
      <c r="L15" s="26">
        <f>SUM(L13:L14)</f>
        <v>0.2003026210726978</v>
      </c>
      <c r="M15" s="26"/>
      <c r="N15" s="26">
        <f>SUM(N13:N14)</f>
        <v>0.20345711762483568</v>
      </c>
      <c r="O15" s="26"/>
      <c r="P15" s="26">
        <f>SUM(P13:P14)</f>
        <v>0.20869184607490088</v>
      </c>
      <c r="R15" s="26">
        <f>SUM(R13:R14)</f>
        <v>0.23365761924838988</v>
      </c>
      <c r="T15" s="26">
        <f>SUM(T13:T14)</f>
        <v>0.26542472068236045</v>
      </c>
      <c r="V15" s="26">
        <f>SUM(V13:V14)</f>
        <v>0.28778732100069276</v>
      </c>
      <c r="W15" s="26"/>
      <c r="X15" s="26">
        <f>SUM(X13:X14)</f>
        <v>0.29373450023341063</v>
      </c>
      <c r="Y15" s="26"/>
      <c r="Z15" s="26">
        <f>SUM(Z13:Z14)</f>
        <v>0.3086108138102419</v>
      </c>
      <c r="AA15" s="26"/>
      <c r="AB15" s="26">
        <f>SUM(AB13:AB14)</f>
        <v>0.27391005700031107</v>
      </c>
      <c r="AC15" s="26"/>
      <c r="AD15" s="26">
        <f>SUM(AD13:AD14)</f>
        <v>0.23761820196071665</v>
      </c>
      <c r="AE15" s="26"/>
      <c r="AF15" s="26">
        <f>SUM(AF13:AF14)</f>
        <v>0.20700000000000002</v>
      </c>
      <c r="AG15" s="26"/>
      <c r="AH15" s="26">
        <f>SUM(AH13:AH14)</f>
        <v>0.2024</v>
      </c>
    </row>
    <row r="16" spans="10:34" ht="12" customHeight="1">
      <c r="J16" s="26"/>
      <c r="K16" s="26"/>
      <c r="L16" s="26"/>
      <c r="M16" s="26"/>
      <c r="N16" s="26"/>
      <c r="O16" s="26"/>
      <c r="P16" s="26"/>
      <c r="R16" s="26"/>
      <c r="T16" s="26"/>
      <c r="V16" s="26"/>
      <c r="W16" s="26"/>
      <c r="X16" s="26"/>
      <c r="Y16" s="26"/>
      <c r="Z16" s="26"/>
      <c r="AA16" s="26"/>
      <c r="AB16" s="26"/>
      <c r="AC16" s="26"/>
      <c r="AD16" s="26"/>
      <c r="AE16" s="26"/>
      <c r="AF16" s="26"/>
      <c r="AG16" s="26"/>
      <c r="AH16" s="26"/>
    </row>
    <row r="17" spans="2:34" ht="12.75">
      <c r="B17" s="21" t="s">
        <v>365</v>
      </c>
      <c r="C17" s="21" t="s">
        <v>366</v>
      </c>
      <c r="J17" s="26"/>
      <c r="K17" s="26"/>
      <c r="L17" s="26"/>
      <c r="M17" s="26"/>
      <c r="N17" s="26"/>
      <c r="O17" s="26"/>
      <c r="P17" s="26"/>
      <c r="R17" s="26"/>
      <c r="T17" s="26"/>
      <c r="V17" s="26"/>
      <c r="W17" s="26"/>
      <c r="X17" s="26"/>
      <c r="Y17" s="26"/>
      <c r="Z17" s="26"/>
      <c r="AA17" s="26"/>
      <c r="AB17" s="26"/>
      <c r="AC17" s="26"/>
      <c r="AD17" s="26"/>
      <c r="AE17" s="26"/>
      <c r="AF17" s="26"/>
      <c r="AG17" s="26"/>
      <c r="AH17" s="26"/>
    </row>
    <row r="18" spans="3:34" ht="12.75">
      <c r="C18" s="63" t="s">
        <v>360</v>
      </c>
      <c r="D18" s="63" t="s">
        <v>361</v>
      </c>
      <c r="H18" s="60">
        <v>4603.656346</v>
      </c>
      <c r="J18" s="26">
        <f>H18/H$7</f>
        <v>0.2604999256543975</v>
      </c>
      <c r="K18" s="26"/>
      <c r="L18" s="26">
        <v>0.2617654801108234</v>
      </c>
      <c r="M18" s="26"/>
      <c r="N18" s="26">
        <v>0.2778162119790783</v>
      </c>
      <c r="O18" s="26"/>
      <c r="P18" s="26">
        <v>0.30001483508279553</v>
      </c>
      <c r="Q18" s="26"/>
      <c r="R18" s="26">
        <v>0.3538172804727074</v>
      </c>
      <c r="T18" s="26">
        <v>0.39115762509739327</v>
      </c>
      <c r="V18" s="26">
        <v>0.41772121073282825</v>
      </c>
      <c r="X18" s="26">
        <v>0.4389805171206733</v>
      </c>
      <c r="Y18" s="26"/>
      <c r="Z18" s="26">
        <v>0.44741237943582113</v>
      </c>
      <c r="AA18" s="26"/>
      <c r="AB18" s="26">
        <v>0.37408023616144204</v>
      </c>
      <c r="AC18" s="26"/>
      <c r="AD18" s="26">
        <v>0.2774432906219701</v>
      </c>
      <c r="AE18" s="26"/>
      <c r="AF18" s="26">
        <v>0.207</v>
      </c>
      <c r="AG18" s="26"/>
      <c r="AH18" s="26">
        <v>0.1724</v>
      </c>
    </row>
    <row r="19" spans="3:34" ht="14.25">
      <c r="C19" s="64" t="s">
        <v>362</v>
      </c>
      <c r="D19" s="22" t="s">
        <v>363</v>
      </c>
      <c r="E19" s="22"/>
      <c r="H19" s="65">
        <v>137.9815243203757</v>
      </c>
      <c r="J19" s="39">
        <f>H19/H$7</f>
        <v>0.007807745436596131</v>
      </c>
      <c r="K19" s="66"/>
      <c r="L19" s="39">
        <v>0.007132434603779521</v>
      </c>
      <c r="M19" s="66"/>
      <c r="N19" s="39">
        <v>0.009089660855060395</v>
      </c>
      <c r="O19" s="66"/>
      <c r="P19" s="39">
        <v>0.010268493175886052</v>
      </c>
      <c r="Q19" s="66"/>
      <c r="R19" s="39">
        <v>0.008647986259467114</v>
      </c>
      <c r="T19" s="39">
        <v>0.009487515789407005</v>
      </c>
      <c r="V19" s="39">
        <v>0.008441339250082894</v>
      </c>
      <c r="X19" s="39">
        <v>0.009613892126740216</v>
      </c>
      <c r="Y19" s="26"/>
      <c r="Z19" s="39">
        <v>0.011255007216135511</v>
      </c>
      <c r="AA19" s="26"/>
      <c r="AB19" s="39">
        <v>0.011398913281820489</v>
      </c>
      <c r="AC19" s="26"/>
      <c r="AD19" s="39">
        <v>0.008579758520463672</v>
      </c>
      <c r="AE19" s="26"/>
      <c r="AF19" s="39">
        <v>0.01</v>
      </c>
      <c r="AG19" s="26"/>
      <c r="AH19" s="39">
        <v>0.0094</v>
      </c>
    </row>
    <row r="20" spans="3:34" ht="12.75">
      <c r="C20" s="63" t="s">
        <v>364</v>
      </c>
      <c r="D20" s="21" t="s">
        <v>367</v>
      </c>
      <c r="H20" s="60">
        <f>SUM(H18:H19)</f>
        <v>4741.637870320375</v>
      </c>
      <c r="J20" s="66">
        <f>SUM(J18:J19)</f>
        <v>0.2683076710909936</v>
      </c>
      <c r="K20" s="66"/>
      <c r="L20" s="66">
        <f>SUM(L18:L19)</f>
        <v>0.26889791471460295</v>
      </c>
      <c r="M20" s="66"/>
      <c r="N20" s="66">
        <f>SUM(N18:N19)</f>
        <v>0.2869058728341387</v>
      </c>
      <c r="O20" s="66"/>
      <c r="P20" s="66">
        <f>SUM(P18:P19)</f>
        <v>0.3102833282586816</v>
      </c>
      <c r="R20" s="66">
        <f>SUM(R18:R19)</f>
        <v>0.3624652667321745</v>
      </c>
      <c r="T20" s="66">
        <f>SUM(T18:T19)</f>
        <v>0.40064514088680026</v>
      </c>
      <c r="V20" s="66">
        <f>SUM(V18:V19)</f>
        <v>0.42616254998291114</v>
      </c>
      <c r="W20" s="26"/>
      <c r="X20" s="66">
        <f>SUM(X18:X19)</f>
        <v>0.44859440924741356</v>
      </c>
      <c r="Y20" s="26"/>
      <c r="Z20" s="66">
        <f>SUM(Z18:Z19)</f>
        <v>0.45866738665195667</v>
      </c>
      <c r="AA20" s="26"/>
      <c r="AB20" s="66">
        <f>SUM(AB18:AB19)</f>
        <v>0.3854791494432625</v>
      </c>
      <c r="AC20" s="26"/>
      <c r="AD20" s="66">
        <f>SUM(AD18:AD19)</f>
        <v>0.28602304914243376</v>
      </c>
      <c r="AE20" s="26"/>
      <c r="AF20" s="66">
        <f>SUM(AF18:AF19)</f>
        <v>0.217</v>
      </c>
      <c r="AG20" s="26"/>
      <c r="AH20" s="66">
        <f>SUM(AH18:AH19)</f>
        <v>0.1818</v>
      </c>
    </row>
    <row r="21" spans="10:34" ht="12" customHeight="1">
      <c r="J21" s="26"/>
      <c r="K21" s="26"/>
      <c r="L21" s="26"/>
      <c r="M21" s="26"/>
      <c r="N21" s="26"/>
      <c r="O21" s="26"/>
      <c r="P21" s="26"/>
      <c r="R21" s="26"/>
      <c r="T21" s="26"/>
      <c r="V21" s="26"/>
      <c r="W21" s="26"/>
      <c r="X21" s="26"/>
      <c r="Y21" s="26"/>
      <c r="Z21" s="26"/>
      <c r="AA21" s="26"/>
      <c r="AB21" s="26"/>
      <c r="AC21" s="26"/>
      <c r="AD21" s="26"/>
      <c r="AE21" s="26"/>
      <c r="AF21" s="26"/>
      <c r="AG21" s="26"/>
      <c r="AH21" s="26"/>
    </row>
    <row r="22" spans="2:34" ht="12.75">
      <c r="B22" s="21" t="s">
        <v>368</v>
      </c>
      <c r="C22" s="21" t="s">
        <v>369</v>
      </c>
      <c r="J22" s="26"/>
      <c r="K22" s="26"/>
      <c r="L22" s="26"/>
      <c r="M22" s="26"/>
      <c r="N22" s="26"/>
      <c r="O22" s="26"/>
      <c r="P22" s="26"/>
      <c r="R22" s="26"/>
      <c r="T22" s="26"/>
      <c r="V22" s="26"/>
      <c r="W22" s="26"/>
      <c r="X22" s="26"/>
      <c r="Y22" s="26"/>
      <c r="Z22" s="26"/>
      <c r="AA22" s="26"/>
      <c r="AB22" s="26"/>
      <c r="AC22" s="26"/>
      <c r="AD22" s="26"/>
      <c r="AE22" s="26"/>
      <c r="AF22" s="26"/>
      <c r="AG22" s="26"/>
      <c r="AH22" s="26"/>
    </row>
    <row r="23" spans="3:34" ht="12.75">
      <c r="C23" s="63" t="s">
        <v>360</v>
      </c>
      <c r="D23" s="63" t="s">
        <v>361</v>
      </c>
      <c r="H23" s="60">
        <f>H13+H18</f>
        <v>8270.4926</v>
      </c>
      <c r="J23" s="26">
        <f>H23/H$7</f>
        <v>0.46798947304075006</v>
      </c>
      <c r="K23" s="26"/>
      <c r="L23" s="26">
        <f>L13+L18</f>
        <v>0.4600566693146101</v>
      </c>
      <c r="M23" s="26"/>
      <c r="N23" s="26">
        <f>N13+N18</f>
        <v>0.4785024960074912</v>
      </c>
      <c r="O23" s="26"/>
      <c r="P23" s="26">
        <f>P13+P18</f>
        <v>0.504969251778196</v>
      </c>
      <c r="Q23" s="26"/>
      <c r="R23" s="26">
        <f>R13+R18</f>
        <v>0.5843824756364602</v>
      </c>
      <c r="T23" s="26">
        <f>T13+T18</f>
        <v>0.6531440907389059</v>
      </c>
      <c r="V23" s="26">
        <f>V13+V18</f>
        <v>0.7009631952142457</v>
      </c>
      <c r="X23" s="26">
        <f>X13+X18</f>
        <v>0.7265165869039488</v>
      </c>
      <c r="Y23" s="26"/>
      <c r="Z23" s="26">
        <f>Z13+Z18</f>
        <v>0.7484503484406673</v>
      </c>
      <c r="AA23" s="26"/>
      <c r="AB23" s="26">
        <f>AB13+AB18</f>
        <v>0.6398905632768177</v>
      </c>
      <c r="AC23" s="26"/>
      <c r="AD23" s="26">
        <f>AD13+AD18</f>
        <v>0.5079337215900963</v>
      </c>
      <c r="AE23" s="26"/>
      <c r="AF23" s="26">
        <f>AF13+AF18</f>
        <v>0.404</v>
      </c>
      <c r="AG23" s="26"/>
      <c r="AH23" s="26">
        <f>AH13+AH18</f>
        <v>0.3644</v>
      </c>
    </row>
    <row r="24" spans="3:34" ht="14.25">
      <c r="C24" s="67" t="s">
        <v>362</v>
      </c>
      <c r="D24" s="22" t="s">
        <v>363</v>
      </c>
      <c r="E24" s="22"/>
      <c r="H24" s="65">
        <f>H14+H19</f>
        <v>184.83514456999998</v>
      </c>
      <c r="J24" s="39">
        <f>H24/H$7</f>
        <v>0.010458978212098896</v>
      </c>
      <c r="K24" s="66"/>
      <c r="L24" s="39">
        <f>L19+L14</f>
        <v>0.009143866472690637</v>
      </c>
      <c r="M24" s="66"/>
      <c r="N24" s="39">
        <f>N19+N14</f>
        <v>0.011860494451483234</v>
      </c>
      <c r="O24" s="66"/>
      <c r="P24" s="39">
        <f>P19+P14</f>
        <v>0.014005922555386538</v>
      </c>
      <c r="Q24" s="66"/>
      <c r="R24" s="39">
        <f>R19+R14</f>
        <v>0.011740410344104148</v>
      </c>
      <c r="T24" s="39">
        <f>T19+T14</f>
        <v>0.012925770830254776</v>
      </c>
      <c r="V24" s="39">
        <f>V19+V14</f>
        <v>0.012986675769358299</v>
      </c>
      <c r="X24" s="39">
        <f>X19+X14</f>
        <v>0.015812322576875357</v>
      </c>
      <c r="Y24" s="26"/>
      <c r="Z24" s="39">
        <f>Z19+Z14</f>
        <v>0.01882785202153129</v>
      </c>
      <c r="AA24" s="26"/>
      <c r="AB24" s="39">
        <f>AB19+AB14</f>
        <v>0.01949864316675584</v>
      </c>
      <c r="AC24" s="26"/>
      <c r="AD24" s="39">
        <f>AD19+AD14</f>
        <v>0.015707529513054135</v>
      </c>
      <c r="AE24" s="26"/>
      <c r="AF24" s="39">
        <f>AF19+AF14</f>
        <v>0.02</v>
      </c>
      <c r="AG24" s="26"/>
      <c r="AH24" s="39">
        <f>AH19+AH14</f>
        <v>0.019799999999999998</v>
      </c>
    </row>
    <row r="25" spans="3:34" ht="12.75">
      <c r="C25" s="63" t="s">
        <v>364</v>
      </c>
      <c r="D25" s="21" t="s">
        <v>370</v>
      </c>
      <c r="H25" s="60">
        <f>SUM(H23:H24)</f>
        <v>8455.327744569999</v>
      </c>
      <c r="J25" s="26">
        <f>SUM(J23:J24)</f>
        <v>0.47844845125284896</v>
      </c>
      <c r="K25" s="26"/>
      <c r="L25" s="26">
        <f>SUM(L23:L24)</f>
        <v>0.4692005357873007</v>
      </c>
      <c r="M25" s="26"/>
      <c r="N25" s="26">
        <f>SUM(N23:N24)</f>
        <v>0.4903629904589744</v>
      </c>
      <c r="O25" s="26"/>
      <c r="P25" s="26">
        <f>SUM(P23:P24)</f>
        <v>0.5189751743335825</v>
      </c>
      <c r="R25" s="26">
        <f>SUM(R23:R24)</f>
        <v>0.5961228859805643</v>
      </c>
      <c r="T25" s="26">
        <f>SUM(T23:T24)</f>
        <v>0.6660698615691607</v>
      </c>
      <c r="V25" s="26">
        <f>SUM(V23:V24)</f>
        <v>0.713949870983604</v>
      </c>
      <c r="W25" s="26"/>
      <c r="X25" s="26">
        <f>SUM(X23:X24)</f>
        <v>0.7423289094808242</v>
      </c>
      <c r="Y25" s="26"/>
      <c r="Z25" s="26">
        <f>SUM(Z23:Z24)</f>
        <v>0.7672782004621985</v>
      </c>
      <c r="AA25" s="26"/>
      <c r="AB25" s="26">
        <f>SUM(AB23:AB24)</f>
        <v>0.6593892064435736</v>
      </c>
      <c r="AC25" s="26"/>
      <c r="AD25" s="26">
        <f>SUM(AD23:AD24)</f>
        <v>0.5236412511031504</v>
      </c>
      <c r="AE25" s="26"/>
      <c r="AF25" s="26">
        <f>SUM(AF23:AF24)</f>
        <v>0.42400000000000004</v>
      </c>
      <c r="AG25" s="26"/>
      <c r="AH25" s="26">
        <f>SUM(AH23:AH24)</f>
        <v>0.3842</v>
      </c>
    </row>
    <row r="26" spans="10:34" ht="12.75">
      <c r="J26" s="26"/>
      <c r="K26" s="26"/>
      <c r="L26" s="26"/>
      <c r="M26" s="26"/>
      <c r="N26" s="26"/>
      <c r="O26" s="26"/>
      <c r="P26" s="26"/>
      <c r="R26" s="26"/>
      <c r="T26" s="26"/>
      <c r="V26" s="26"/>
      <c r="W26" s="26"/>
      <c r="X26" s="26"/>
      <c r="Y26" s="26"/>
      <c r="Z26" s="26"/>
      <c r="AA26" s="26"/>
      <c r="AB26" s="26"/>
      <c r="AC26" s="26"/>
      <c r="AD26" s="26"/>
      <c r="AE26" s="26"/>
      <c r="AF26" s="26"/>
      <c r="AG26" s="26"/>
      <c r="AH26" s="26"/>
    </row>
    <row r="27" spans="1:34" ht="14.25">
      <c r="A27" s="21">
        <v>2</v>
      </c>
      <c r="B27" s="21" t="s">
        <v>371</v>
      </c>
      <c r="H27" s="60">
        <v>1165.47204</v>
      </c>
      <c r="J27" s="26">
        <f>H27/H$7</f>
        <v>0.06594874963594406</v>
      </c>
      <c r="K27" s="26"/>
      <c r="L27" s="26">
        <v>0.13814031216121497</v>
      </c>
      <c r="M27" s="26"/>
      <c r="N27" s="26">
        <v>0.14461240912963969</v>
      </c>
      <c r="O27" s="26"/>
      <c r="P27" s="26">
        <v>0.17499825999725227</v>
      </c>
      <c r="Q27" s="26"/>
      <c r="R27" s="26">
        <v>0.13262841342824427</v>
      </c>
      <c r="T27" s="26">
        <v>0.11022005946454373</v>
      </c>
      <c r="V27" s="26">
        <v>0.039370949219528543</v>
      </c>
      <c r="X27" s="26">
        <v>0.01269698816523157</v>
      </c>
      <c r="Y27" s="26"/>
      <c r="Z27" s="26">
        <v>-0.016902455560738328</v>
      </c>
      <c r="AA27" s="26"/>
      <c r="AB27" s="26">
        <v>-0.0010227379672029802</v>
      </c>
      <c r="AC27" s="26"/>
      <c r="AD27" s="26">
        <v>0.02094000702991328</v>
      </c>
      <c r="AE27" s="26"/>
      <c r="AF27" s="26">
        <v>0.043</v>
      </c>
      <c r="AG27" s="26"/>
      <c r="AH27" s="26">
        <v>0.179</v>
      </c>
    </row>
    <row r="28" spans="10:34" ht="12.75">
      <c r="J28" s="26"/>
      <c r="K28" s="26"/>
      <c r="L28" s="26"/>
      <c r="M28" s="26"/>
      <c r="N28" s="26"/>
      <c r="O28" s="26"/>
      <c r="P28" s="26"/>
      <c r="R28" s="26"/>
      <c r="T28" s="26"/>
      <c r="V28" s="26"/>
      <c r="W28" s="26"/>
      <c r="X28" s="26"/>
      <c r="Y28" s="26"/>
      <c r="Z28" s="26"/>
      <c r="AA28" s="26"/>
      <c r="AB28" s="26"/>
      <c r="AC28" s="26"/>
      <c r="AD28" s="26"/>
      <c r="AE28" s="26"/>
      <c r="AF28" s="26"/>
      <c r="AG28" s="26"/>
      <c r="AH28" s="26"/>
    </row>
    <row r="29" spans="1:34" ht="12.75">
      <c r="A29" s="21">
        <v>3</v>
      </c>
      <c r="B29" s="21" t="s">
        <v>372</v>
      </c>
      <c r="H29" s="60">
        <f>SUM(H23,H27)</f>
        <v>9435.96464</v>
      </c>
      <c r="J29" s="26">
        <f>SUM(J23,J27)</f>
        <v>0.5339382226766941</v>
      </c>
      <c r="K29" s="26"/>
      <c r="L29" s="26">
        <f>SUM(L23,L27)</f>
        <v>0.598196981475825</v>
      </c>
      <c r="M29" s="26"/>
      <c r="N29" s="26">
        <f>SUM(N23,N27)</f>
        <v>0.6231149051371309</v>
      </c>
      <c r="O29" s="26"/>
      <c r="P29" s="26">
        <f>SUM(P23,P27)</f>
        <v>0.6799675117754482</v>
      </c>
      <c r="R29" s="26">
        <f>SUM(R23,R27)</f>
        <v>0.7170108890647044</v>
      </c>
      <c r="T29" s="26">
        <f>SUM(T23,T27)</f>
        <v>0.7633641502034496</v>
      </c>
      <c r="V29" s="26">
        <f>SUM(V23,V27)</f>
        <v>0.7403341444337742</v>
      </c>
      <c r="W29" s="26"/>
      <c r="X29" s="26">
        <f>SUM(X23,X27)</f>
        <v>0.7392135750691804</v>
      </c>
      <c r="Y29" s="26"/>
      <c r="Z29" s="26">
        <f>SUM(Z23,Z27)</f>
        <v>0.7315478928799289</v>
      </c>
      <c r="AA29" s="26"/>
      <c r="AB29" s="26">
        <f>SUM(AB23,AB27)</f>
        <v>0.6388678253096147</v>
      </c>
      <c r="AC29" s="26"/>
      <c r="AD29" s="26">
        <f>SUM(AD23,AD27)</f>
        <v>0.5288737286200096</v>
      </c>
      <c r="AE29" s="26"/>
      <c r="AF29" s="26">
        <f>SUM(AF23,AF27)</f>
        <v>0.447</v>
      </c>
      <c r="AG29" s="26"/>
      <c r="AH29" s="26">
        <f>SUM(AH23,AH27)</f>
        <v>0.5434</v>
      </c>
    </row>
    <row r="30" spans="2:34" ht="12.75">
      <c r="B30" s="21" t="s">
        <v>373</v>
      </c>
      <c r="J30" s="26"/>
      <c r="K30" s="26"/>
      <c r="L30" s="26"/>
      <c r="M30" s="26"/>
      <c r="N30" s="26"/>
      <c r="O30" s="26"/>
      <c r="P30" s="26"/>
      <c r="R30" s="26"/>
      <c r="T30" s="26"/>
      <c r="V30" s="26"/>
      <c r="W30" s="26"/>
      <c r="X30" s="26"/>
      <c r="Y30" s="26"/>
      <c r="Z30" s="26"/>
      <c r="AA30" s="26"/>
      <c r="AB30" s="26"/>
      <c r="AC30" s="26"/>
      <c r="AD30" s="26"/>
      <c r="AE30" s="26"/>
      <c r="AF30" s="26"/>
      <c r="AG30" s="26"/>
      <c r="AH30" s="26"/>
    </row>
    <row r="31" spans="10:34" ht="6.75" customHeight="1">
      <c r="J31" s="26"/>
      <c r="K31" s="26"/>
      <c r="L31" s="26"/>
      <c r="M31" s="26"/>
      <c r="N31" s="26"/>
      <c r="O31" s="26"/>
      <c r="P31" s="26"/>
      <c r="R31" s="26"/>
      <c r="T31" s="26"/>
      <c r="V31" s="26"/>
      <c r="W31" s="26"/>
      <c r="X31" s="26"/>
      <c r="Y31" s="26"/>
      <c r="Z31" s="26"/>
      <c r="AA31" s="26"/>
      <c r="AB31" s="26"/>
      <c r="AC31" s="26"/>
      <c r="AD31" s="26"/>
      <c r="AE31" s="26"/>
      <c r="AF31" s="26"/>
      <c r="AG31" s="26"/>
      <c r="AH31" s="26"/>
    </row>
    <row r="32" spans="1:34" ht="12.75">
      <c r="A32" s="21">
        <v>4</v>
      </c>
      <c r="B32" s="21" t="s">
        <v>374</v>
      </c>
      <c r="J32" s="26"/>
      <c r="K32" s="26"/>
      <c r="L32" s="26"/>
      <c r="M32" s="26"/>
      <c r="N32" s="26"/>
      <c r="O32" s="26"/>
      <c r="P32" s="26"/>
      <c r="R32" s="26"/>
      <c r="T32" s="26"/>
      <c r="V32" s="26"/>
      <c r="W32" s="26"/>
      <c r="X32" s="26"/>
      <c r="Y32" s="26"/>
      <c r="Z32" s="26"/>
      <c r="AA32" s="26"/>
      <c r="AB32" s="26"/>
      <c r="AC32" s="26"/>
      <c r="AD32" s="26"/>
      <c r="AE32" s="26"/>
      <c r="AF32" s="26"/>
      <c r="AG32" s="26"/>
      <c r="AH32" s="26"/>
    </row>
    <row r="33" spans="2:34" ht="12.75">
      <c r="B33" s="21" t="s">
        <v>359</v>
      </c>
      <c r="C33" s="21" t="s">
        <v>375</v>
      </c>
      <c r="H33" s="60">
        <v>1674.2299537376925</v>
      </c>
      <c r="J33" s="26">
        <f>H33/H$7</f>
        <v>0.09473704066898532</v>
      </c>
      <c r="K33" s="26"/>
      <c r="L33" s="26">
        <v>0.09689586314595049</v>
      </c>
      <c r="M33" s="26"/>
      <c r="N33" s="26">
        <v>0.11772234829433599</v>
      </c>
      <c r="O33" s="26"/>
      <c r="P33" s="26">
        <v>0.1161621208801126</v>
      </c>
      <c r="Q33" s="26"/>
      <c r="R33" s="26">
        <v>0.11968848711797905</v>
      </c>
      <c r="T33" s="26">
        <v>0.1173600658261413</v>
      </c>
      <c r="V33" s="26">
        <v>0.11421740411053741</v>
      </c>
      <c r="X33" s="26">
        <v>0.09944277904249749</v>
      </c>
      <c r="Y33" s="26"/>
      <c r="Z33" s="26">
        <v>0.09795131173818206</v>
      </c>
      <c r="AA33" s="26"/>
      <c r="AB33" s="26">
        <v>0.0762990709226964</v>
      </c>
      <c r="AC33" s="26"/>
      <c r="AD33" s="26">
        <v>0.05632626477933678</v>
      </c>
      <c r="AE33" s="26"/>
      <c r="AF33" s="26">
        <v>0.056</v>
      </c>
      <c r="AG33" s="26"/>
      <c r="AH33" s="26">
        <v>0.05</v>
      </c>
    </row>
    <row r="34" spans="2:34" ht="14.25">
      <c r="B34" s="21" t="s">
        <v>365</v>
      </c>
      <c r="C34" s="64" t="s">
        <v>376</v>
      </c>
      <c r="D34" s="22"/>
      <c r="E34" s="22"/>
      <c r="H34" s="65">
        <v>1663.6629032220028</v>
      </c>
      <c r="J34" s="39">
        <f>H34/H$7</f>
        <v>0.09413909945295272</v>
      </c>
      <c r="K34" s="66"/>
      <c r="L34" s="39">
        <v>0.0610711261948202</v>
      </c>
      <c r="M34" s="66"/>
      <c r="N34" s="39">
        <v>0.06186662454487714</v>
      </c>
      <c r="O34" s="66"/>
      <c r="P34" s="39">
        <v>0.0614147427073622</v>
      </c>
      <c r="Q34" s="66"/>
      <c r="R34" s="39">
        <v>0.06298026025341609</v>
      </c>
      <c r="T34" s="39">
        <v>0.06245262507245786</v>
      </c>
      <c r="V34" s="39">
        <v>0.13918008943262883</v>
      </c>
      <c r="X34" s="39">
        <v>0.10163070952087375</v>
      </c>
      <c r="Y34" s="26"/>
      <c r="Z34" s="39">
        <v>0.10981817838592625</v>
      </c>
      <c r="AA34" s="26"/>
      <c r="AB34" s="39">
        <v>0.09063459495196599</v>
      </c>
      <c r="AC34" s="26"/>
      <c r="AD34" s="39">
        <v>0.08057632788946936</v>
      </c>
      <c r="AE34" s="26"/>
      <c r="AF34" s="39">
        <v>0.069</v>
      </c>
      <c r="AG34" s="26"/>
      <c r="AH34" s="39">
        <v>0.058</v>
      </c>
    </row>
    <row r="35" spans="2:34" ht="12.75">
      <c r="B35" s="21" t="s">
        <v>368</v>
      </c>
      <c r="C35" s="21" t="s">
        <v>377</v>
      </c>
      <c r="H35" s="60">
        <f>SUM(H33:H34)</f>
        <v>3337.8928569596956</v>
      </c>
      <c r="J35" s="26">
        <f>SUM(J33:J34)</f>
        <v>0.18887614012193804</v>
      </c>
      <c r="K35" s="26"/>
      <c r="L35" s="26">
        <f>SUM(L33:L34)</f>
        <v>0.1579669893407707</v>
      </c>
      <c r="M35" s="26"/>
      <c r="N35" s="26">
        <f>SUM(N33:N34)</f>
        <v>0.17958897283921313</v>
      </c>
      <c r="O35" s="26"/>
      <c r="P35" s="26">
        <f>SUM(P33:P34)</f>
        <v>0.1775768635874748</v>
      </c>
      <c r="R35" s="26">
        <f>SUM(R33:R34)</f>
        <v>0.18266874737139516</v>
      </c>
      <c r="T35" s="26">
        <f>SUM(T33:T34)</f>
        <v>0.17981269089859914</v>
      </c>
      <c r="V35" s="26">
        <f>SUM(V33:V34)</f>
        <v>0.2533974935431662</v>
      </c>
      <c r="W35" s="26"/>
      <c r="X35" s="26">
        <f>SUM(X33:X34)</f>
        <v>0.20107348856337123</v>
      </c>
      <c r="Y35" s="26"/>
      <c r="Z35" s="26">
        <f>SUM(Z33:Z34)</f>
        <v>0.2077694901241083</v>
      </c>
      <c r="AA35" s="26"/>
      <c r="AB35" s="26">
        <f>SUM(AB33:AB34)</f>
        <v>0.1669336658746624</v>
      </c>
      <c r="AC35" s="26"/>
      <c r="AD35" s="26">
        <f>SUM(AD33:AD34)</f>
        <v>0.13690259266880614</v>
      </c>
      <c r="AE35" s="26"/>
      <c r="AF35" s="26">
        <f>SUM(AF33:AF34)</f>
        <v>0.125</v>
      </c>
      <c r="AG35" s="26"/>
      <c r="AH35" s="26">
        <f>SUM(AH33:AH34)</f>
        <v>0.10800000000000001</v>
      </c>
    </row>
    <row r="36" spans="10:34" ht="12.75">
      <c r="J36" s="26"/>
      <c r="K36" s="26"/>
      <c r="L36" s="26"/>
      <c r="M36" s="26"/>
      <c r="N36" s="26"/>
      <c r="O36" s="26"/>
      <c r="P36" s="26"/>
      <c r="R36" s="26"/>
      <c r="T36" s="26"/>
      <c r="V36" s="26"/>
      <c r="W36" s="26"/>
      <c r="X36" s="26"/>
      <c r="Y36" s="26"/>
      <c r="Z36" s="26"/>
      <c r="AA36" s="26"/>
      <c r="AB36" s="26"/>
      <c r="AC36" s="26"/>
      <c r="AD36" s="26"/>
      <c r="AE36" s="26"/>
      <c r="AF36" s="26"/>
      <c r="AG36" s="26"/>
      <c r="AH36" s="26"/>
    </row>
    <row r="37" spans="1:34" ht="12.75">
      <c r="A37" s="21">
        <v>5</v>
      </c>
      <c r="B37" s="21" t="s">
        <v>378</v>
      </c>
      <c r="H37" s="60">
        <v>1399.4922050006974</v>
      </c>
      <c r="J37" s="26">
        <f>H37/H$7</f>
        <v>0.07919088393149808</v>
      </c>
      <c r="K37" s="26"/>
      <c r="L37" s="26">
        <v>0.07755730592486679</v>
      </c>
      <c r="M37" s="26"/>
      <c r="N37" s="26">
        <v>0.07335671432825265</v>
      </c>
      <c r="O37" s="26"/>
      <c r="P37" s="26">
        <v>0.07302524515441505</v>
      </c>
      <c r="Q37" s="26"/>
      <c r="R37" s="26">
        <v>0.07392449763352012</v>
      </c>
      <c r="T37" s="26">
        <v>0.07831364435035545</v>
      </c>
      <c r="V37" s="26">
        <v>0.08207844637819432</v>
      </c>
      <c r="X37" s="26">
        <v>0.07619275555198897</v>
      </c>
      <c r="Y37" s="26"/>
      <c r="Z37" s="26">
        <v>0.0769878400376385</v>
      </c>
      <c r="AA37" s="26"/>
      <c r="AB37" s="26">
        <v>0.07360439427686037</v>
      </c>
      <c r="AC37" s="26"/>
      <c r="AD37" s="26">
        <v>0.06654105389850523</v>
      </c>
      <c r="AE37" s="26"/>
      <c r="AF37" s="26">
        <v>0.0595</v>
      </c>
      <c r="AG37" s="26"/>
      <c r="AH37" s="26">
        <v>0.05</v>
      </c>
    </row>
    <row r="38" spans="10:34" ht="12.75">
      <c r="J38" s="26"/>
      <c r="K38" s="26"/>
      <c r="L38" s="26"/>
      <c r="M38" s="26"/>
      <c r="N38" s="26"/>
      <c r="O38" s="26"/>
      <c r="P38" s="26"/>
      <c r="Q38" s="26"/>
      <c r="R38" s="26"/>
      <c r="T38" s="26"/>
      <c r="V38" s="26"/>
      <c r="X38" s="26"/>
      <c r="Y38" s="26"/>
      <c r="Z38" s="26"/>
      <c r="AA38" s="26"/>
      <c r="AB38" s="26"/>
      <c r="AC38" s="26"/>
      <c r="AD38" s="26"/>
      <c r="AE38" s="26"/>
      <c r="AF38" s="26"/>
      <c r="AG38" s="26"/>
      <c r="AH38" s="26"/>
    </row>
    <row r="39" spans="1:34" ht="12.75">
      <c r="A39" s="21">
        <v>6</v>
      </c>
      <c r="B39" s="21" t="s">
        <v>379</v>
      </c>
      <c r="H39" s="60">
        <v>674.0945320450273</v>
      </c>
      <c r="J39" s="26">
        <f>H39/H$7</f>
        <v>0.03814393653304319</v>
      </c>
      <c r="K39" s="26"/>
      <c r="L39" s="26">
        <v>0.037683606173465375</v>
      </c>
      <c r="M39" s="26"/>
      <c r="N39" s="26">
        <v>0.03488411612430308</v>
      </c>
      <c r="O39" s="26"/>
      <c r="P39" s="26">
        <v>0.034617479972900045</v>
      </c>
      <c r="Q39" s="26"/>
      <c r="R39" s="26">
        <v>0.03585524684283271</v>
      </c>
      <c r="T39" s="26">
        <v>0.036797022113809086</v>
      </c>
      <c r="V39" s="26">
        <v>0.04886066838150644</v>
      </c>
      <c r="X39" s="26">
        <v>0.054652182085585865</v>
      </c>
      <c r="Y39" s="26"/>
      <c r="Z39" s="26">
        <v>0.056357653379022904</v>
      </c>
      <c r="AA39" s="26"/>
      <c r="AB39" s="26">
        <v>0.046980798263969004</v>
      </c>
      <c r="AC39" s="26"/>
      <c r="AD39" s="26">
        <v>0.036570228104852665</v>
      </c>
      <c r="AE39" s="26"/>
      <c r="AF39" s="26">
        <v>0.0325</v>
      </c>
      <c r="AG39" s="26"/>
      <c r="AH39" s="26">
        <v>0.029</v>
      </c>
    </row>
    <row r="40" spans="10:34" ht="12.75">
      <c r="J40" s="26"/>
      <c r="K40" s="26"/>
      <c r="L40" s="26"/>
      <c r="M40" s="26"/>
      <c r="N40" s="26"/>
      <c r="O40" s="26"/>
      <c r="P40" s="26"/>
      <c r="Q40" s="26"/>
      <c r="R40" s="26"/>
      <c r="T40" s="26"/>
      <c r="V40" s="26"/>
      <c r="X40" s="26"/>
      <c r="Y40" s="26"/>
      <c r="Z40" s="26"/>
      <c r="AA40" s="26"/>
      <c r="AB40" s="26"/>
      <c r="AC40" s="26"/>
      <c r="AD40" s="26"/>
      <c r="AE40" s="26"/>
      <c r="AF40" s="26"/>
      <c r="AG40" s="26"/>
      <c r="AH40" s="26"/>
    </row>
    <row r="41" spans="1:34" ht="12.75">
      <c r="A41" s="21">
        <v>7</v>
      </c>
      <c r="B41" s="21" t="s">
        <v>380</v>
      </c>
      <c r="H41" s="60">
        <v>969.7623762862203</v>
      </c>
      <c r="J41" s="26">
        <f>H41/H$7</f>
        <v>0.054874431959824714</v>
      </c>
      <c r="K41" s="26"/>
      <c r="L41" s="26">
        <v>0.047597498130447835</v>
      </c>
      <c r="M41" s="26"/>
      <c r="N41" s="26">
        <v>0.047204923607813525</v>
      </c>
      <c r="O41" s="26"/>
      <c r="P41" s="26">
        <v>0.05013443942822296</v>
      </c>
      <c r="Q41" s="26"/>
      <c r="R41" s="26">
        <v>0.050433148281682175</v>
      </c>
      <c r="T41" s="26">
        <v>0.06525022400816682</v>
      </c>
      <c r="V41" s="26">
        <v>0.07561248848907326</v>
      </c>
      <c r="X41" s="26">
        <v>0.07267448431173221</v>
      </c>
      <c r="Y41" s="26"/>
      <c r="Z41" s="26">
        <v>0.0722071722447038</v>
      </c>
      <c r="AA41" s="26"/>
      <c r="AB41" s="26">
        <v>0.06428717005159494</v>
      </c>
      <c r="AC41" s="26"/>
      <c r="AD41" s="26">
        <v>0.053538918086730995</v>
      </c>
      <c r="AE41" s="26"/>
      <c r="AF41" s="26">
        <v>0.042</v>
      </c>
      <c r="AG41" s="26"/>
      <c r="AH41" s="26">
        <v>0.037</v>
      </c>
    </row>
    <row r="42" spans="10:34" ht="12.75">
      <c r="J42" s="26"/>
      <c r="K42" s="26"/>
      <c r="L42" s="26"/>
      <c r="M42" s="26"/>
      <c r="N42" s="26"/>
      <c r="O42" s="26"/>
      <c r="P42" s="26"/>
      <c r="Q42" s="26"/>
      <c r="R42" s="26"/>
      <c r="T42" s="26"/>
      <c r="V42" s="26"/>
      <c r="X42" s="26"/>
      <c r="Y42" s="26"/>
      <c r="Z42" s="26"/>
      <c r="AA42" s="26"/>
      <c r="AB42" s="26"/>
      <c r="AC42" s="26"/>
      <c r="AD42" s="26"/>
      <c r="AE42" s="26"/>
      <c r="AF42" s="26"/>
      <c r="AG42" s="26"/>
      <c r="AH42" s="26"/>
    </row>
    <row r="43" spans="1:34" ht="12.75">
      <c r="A43" s="21">
        <v>8</v>
      </c>
      <c r="B43" s="21" t="s">
        <v>381</v>
      </c>
      <c r="H43" s="60">
        <v>347.8961688249735</v>
      </c>
      <c r="J43" s="26">
        <f>H43/H$7</f>
        <v>0.0196858582185655</v>
      </c>
      <c r="K43" s="26"/>
      <c r="L43" s="26">
        <v>0.021284870465486754</v>
      </c>
      <c r="M43" s="26"/>
      <c r="N43" s="26">
        <v>0.021362914150697947</v>
      </c>
      <c r="O43" s="26"/>
      <c r="P43" s="26">
        <v>0.018033928610127634</v>
      </c>
      <c r="Q43" s="26"/>
      <c r="R43" s="26">
        <v>0.022984027410890777</v>
      </c>
      <c r="T43" s="26">
        <v>0.023774265995936104</v>
      </c>
      <c r="V43" s="26">
        <v>0.021709792798058833</v>
      </c>
      <c r="X43" s="26">
        <v>0.02367285112875632</v>
      </c>
      <c r="Y43" s="26"/>
      <c r="Z43" s="26">
        <v>0.019169276435273754</v>
      </c>
      <c r="AA43" s="26"/>
      <c r="AB43" s="26">
        <v>0.019066952068640473</v>
      </c>
      <c r="AC43" s="26"/>
      <c r="AD43" s="26">
        <v>0.025216835069903288</v>
      </c>
      <c r="AE43" s="26"/>
      <c r="AF43" s="26">
        <v>0.024</v>
      </c>
      <c r="AG43" s="26"/>
      <c r="AH43" s="26">
        <v>0.025</v>
      </c>
    </row>
    <row r="44" spans="10:34" ht="12.75">
      <c r="J44" s="26"/>
      <c r="K44" s="26"/>
      <c r="L44" s="26"/>
      <c r="M44" s="26"/>
      <c r="N44" s="26"/>
      <c r="O44" s="26"/>
      <c r="P44" s="26"/>
      <c r="R44" s="26"/>
      <c r="T44" s="26"/>
      <c r="V44" s="26"/>
      <c r="W44" s="26"/>
      <c r="X44" s="26"/>
      <c r="Y44" s="26"/>
      <c r="Z44" s="26"/>
      <c r="AA44" s="26"/>
      <c r="AB44" s="26"/>
      <c r="AC44" s="26"/>
      <c r="AD44" s="26"/>
      <c r="AE44" s="26"/>
      <c r="AF44" s="26"/>
      <c r="AG44" s="26"/>
      <c r="AH44" s="26"/>
    </row>
    <row r="45" spans="1:34" ht="12.75">
      <c r="A45" s="21">
        <v>9</v>
      </c>
      <c r="B45" s="21" t="s">
        <v>382</v>
      </c>
      <c r="H45" s="60">
        <f>SUM(H35,H37,H39,H41,H43)</f>
        <v>6729.138139116614</v>
      </c>
      <c r="J45" s="26">
        <f>SUM(J35,J37,J39,J41,J43)</f>
        <v>0.38077125076486956</v>
      </c>
      <c r="K45" s="26"/>
      <c r="L45" s="26">
        <f>SUM(L35,L37,L39,L41,L43)</f>
        <v>0.34209027003503745</v>
      </c>
      <c r="M45" s="26"/>
      <c r="N45" s="26">
        <f>SUM(N35,N37,N39,N41,N43)</f>
        <v>0.3563976410502804</v>
      </c>
      <c r="O45" s="26"/>
      <c r="P45" s="26">
        <f>SUM(P35,P37,P39,P41,P43)</f>
        <v>0.3533879567531405</v>
      </c>
      <c r="R45" s="26">
        <f>SUM(R35,R37,R39,R41,R43)</f>
        <v>0.3658656675403209</v>
      </c>
      <c r="T45" s="26">
        <f>SUM(T35,T37,T39,T41,T43)</f>
        <v>0.3839478473668666</v>
      </c>
      <c r="V45" s="26">
        <f>SUM(V35,V37,V39,V41,V43)</f>
        <v>0.4816588895899991</v>
      </c>
      <c r="W45" s="26"/>
      <c r="X45" s="26">
        <f>SUM(X35,X37,X39,X41,X43)</f>
        <v>0.42826576164143465</v>
      </c>
      <c r="Y45" s="26"/>
      <c r="Z45" s="26">
        <f>SUM(Z35,Z37,Z39,Z41,Z43)</f>
        <v>0.4324914322207473</v>
      </c>
      <c r="AA45" s="26"/>
      <c r="AB45" s="26">
        <f>SUM(AB35,AB37,AB39,AB41,AB43)</f>
        <v>0.3708729805357272</v>
      </c>
      <c r="AC45" s="26"/>
      <c r="AD45" s="26">
        <f>SUM(AD35,AD37,AD39,AD41,AD43)</f>
        <v>0.3187696278287983</v>
      </c>
      <c r="AE45" s="26"/>
      <c r="AF45" s="26">
        <f>SUM(AF35,AF37,AF39,AF41,AF43)</f>
        <v>0.28300000000000003</v>
      </c>
      <c r="AG45" s="26"/>
      <c r="AH45" s="26">
        <f>SUM(AH35,AH37,AH39,AH41,AH43)</f>
        <v>0.24900000000000003</v>
      </c>
    </row>
    <row r="46" spans="2:34" ht="12.75">
      <c r="B46" s="21" t="s">
        <v>520</v>
      </c>
      <c r="J46" s="26"/>
      <c r="K46" s="26"/>
      <c r="L46" s="26"/>
      <c r="M46" s="26"/>
      <c r="N46" s="26"/>
      <c r="O46" s="26"/>
      <c r="P46" s="26"/>
      <c r="R46" s="26"/>
      <c r="T46" s="26"/>
      <c r="V46" s="26"/>
      <c r="W46" s="26"/>
      <c r="X46" s="26"/>
      <c r="Y46" s="26"/>
      <c r="Z46" s="26"/>
      <c r="AA46" s="26"/>
      <c r="AB46" s="26"/>
      <c r="AC46" s="26"/>
      <c r="AD46" s="26"/>
      <c r="AE46" s="26"/>
      <c r="AF46" s="26"/>
      <c r="AG46" s="26"/>
      <c r="AH46" s="26"/>
    </row>
    <row r="47" spans="10:34" ht="12" customHeight="1">
      <c r="J47" s="26"/>
      <c r="K47" s="26"/>
      <c r="L47" s="26"/>
      <c r="M47" s="26"/>
      <c r="N47" s="26"/>
      <c r="O47" s="26"/>
      <c r="P47" s="26"/>
      <c r="R47" s="26"/>
      <c r="T47" s="26"/>
      <c r="V47" s="26"/>
      <c r="W47" s="26"/>
      <c r="X47" s="26"/>
      <c r="Y47" s="26"/>
      <c r="Z47" s="26"/>
      <c r="AA47" s="26"/>
      <c r="AB47" s="26"/>
      <c r="AC47" s="26"/>
      <c r="AD47" s="26"/>
      <c r="AE47" s="26"/>
      <c r="AF47" s="26"/>
      <c r="AG47" s="26"/>
      <c r="AH47" s="26"/>
    </row>
    <row r="48" spans="1:34" ht="12.75">
      <c r="A48" s="21">
        <v>10</v>
      </c>
      <c r="B48" s="21" t="s">
        <v>383</v>
      </c>
      <c r="H48" s="60">
        <f>SUM(H45,H29)</f>
        <v>16165.102779116614</v>
      </c>
      <c r="J48" s="26">
        <f>SUM(J45,J29)</f>
        <v>0.9147094734415637</v>
      </c>
      <c r="K48" s="26"/>
      <c r="L48" s="26">
        <f>SUM(L45,L29)</f>
        <v>0.9402872515108625</v>
      </c>
      <c r="M48" s="26"/>
      <c r="N48" s="26">
        <f>SUM(N45,N29)</f>
        <v>0.9795125461874112</v>
      </c>
      <c r="O48" s="26"/>
      <c r="P48" s="26">
        <f>SUM(P45,P29)</f>
        <v>1.0333554685285886</v>
      </c>
      <c r="R48" s="26">
        <f>SUM(R45,R29)</f>
        <v>1.0828765566050254</v>
      </c>
      <c r="T48" s="26">
        <f>SUM(T45,T29)</f>
        <v>1.1473119975703163</v>
      </c>
      <c r="V48" s="26">
        <f>SUM(V45,V29)</f>
        <v>1.2219930340237732</v>
      </c>
      <c r="W48" s="26"/>
      <c r="X48" s="26">
        <f>SUM(X45,X29)</f>
        <v>1.167479336710615</v>
      </c>
      <c r="Y48" s="26"/>
      <c r="Z48" s="26">
        <f>SUM(Z45,Z29)</f>
        <v>1.1640393251006762</v>
      </c>
      <c r="AA48" s="26"/>
      <c r="AB48" s="26">
        <f>SUM(AB45,AB29)</f>
        <v>1.0097408058453419</v>
      </c>
      <c r="AC48" s="26"/>
      <c r="AD48" s="26">
        <f>SUM(AD45,AD29)</f>
        <v>0.847643356448808</v>
      </c>
      <c r="AE48" s="26"/>
      <c r="AF48" s="26">
        <v>0.73</v>
      </c>
      <c r="AG48" s="26"/>
      <c r="AH48" s="26">
        <v>0.791</v>
      </c>
    </row>
    <row r="49" spans="2:34" ht="12.75">
      <c r="B49" s="21" t="s">
        <v>384</v>
      </c>
      <c r="J49" s="26"/>
      <c r="K49" s="26"/>
      <c r="L49" s="26"/>
      <c r="M49" s="26"/>
      <c r="N49" s="26"/>
      <c r="O49" s="26"/>
      <c r="P49" s="26"/>
      <c r="R49" s="26"/>
      <c r="T49" s="26"/>
      <c r="V49" s="26"/>
      <c r="W49" s="26"/>
      <c r="X49" s="26"/>
      <c r="Y49" s="26"/>
      <c r="Z49" s="26"/>
      <c r="AA49" s="26"/>
      <c r="AB49" s="26"/>
      <c r="AC49" s="26"/>
      <c r="AD49" s="26"/>
      <c r="AE49" s="26"/>
      <c r="AF49" s="26"/>
      <c r="AG49" s="26"/>
      <c r="AH49" s="26"/>
    </row>
    <row r="50" spans="10:34" ht="7.5" customHeight="1">
      <c r="J50" s="26"/>
      <c r="K50" s="26"/>
      <c r="L50" s="26"/>
      <c r="M50" s="26"/>
      <c r="N50" s="26"/>
      <c r="O50" s="26"/>
      <c r="P50" s="26"/>
      <c r="R50" s="26"/>
      <c r="T50" s="26"/>
      <c r="V50" s="26"/>
      <c r="W50" s="26"/>
      <c r="X50" s="26"/>
      <c r="Y50" s="26"/>
      <c r="Z50" s="26"/>
      <c r="AA50" s="26"/>
      <c r="AB50" s="26"/>
      <c r="AC50" s="26"/>
      <c r="AD50" s="26"/>
      <c r="AE50" s="26"/>
      <c r="AF50" s="26"/>
      <c r="AG50" s="26"/>
      <c r="AH50" s="26"/>
    </row>
    <row r="51" spans="1:34" ht="12.75">
      <c r="A51" s="21">
        <v>11</v>
      </c>
      <c r="B51" s="21" t="s">
        <v>385</v>
      </c>
      <c r="H51" s="60">
        <v>28.874631</v>
      </c>
      <c r="J51" s="26">
        <f>H51/H$7</f>
        <v>0.0016338837357687869</v>
      </c>
      <c r="K51" s="26"/>
      <c r="L51" s="26">
        <v>0.002029395362498188</v>
      </c>
      <c r="M51" s="26"/>
      <c r="N51" s="26">
        <v>0.00383512671739582</v>
      </c>
      <c r="O51" s="26"/>
      <c r="P51" s="26">
        <v>0.004472743007708628</v>
      </c>
      <c r="Q51" s="26"/>
      <c r="R51" s="26">
        <v>0.003666253137192827</v>
      </c>
      <c r="T51" s="26">
        <v>0.008739687434111807</v>
      </c>
      <c r="V51" s="26">
        <v>0.0008370122745565083</v>
      </c>
      <c r="X51" s="26">
        <v>0.0016741445354792493</v>
      </c>
      <c r="Y51" s="26"/>
      <c r="Z51" s="26">
        <v>0.0019753429832104537</v>
      </c>
      <c r="AA51" s="26"/>
      <c r="AB51" s="26">
        <v>0.002399028261668897</v>
      </c>
      <c r="AC51" s="26"/>
      <c r="AD51" s="26">
        <v>0.001589761697421306</v>
      </c>
      <c r="AE51" s="26"/>
      <c r="AF51" s="26">
        <v>0.001</v>
      </c>
      <c r="AG51" s="26"/>
      <c r="AH51" s="26">
        <v>0.001</v>
      </c>
    </row>
    <row r="52" spans="10:34" ht="12.75">
      <c r="J52" s="26"/>
      <c r="K52" s="26"/>
      <c r="L52" s="26"/>
      <c r="M52" s="26"/>
      <c r="N52" s="26"/>
      <c r="O52" s="26"/>
      <c r="P52" s="26"/>
      <c r="R52" s="26"/>
      <c r="T52" s="26"/>
      <c r="V52" s="26"/>
      <c r="W52" s="26"/>
      <c r="X52" s="26"/>
      <c r="Y52" s="26"/>
      <c r="Z52" s="26"/>
      <c r="AA52" s="26"/>
      <c r="AB52" s="26"/>
      <c r="AC52" s="26"/>
      <c r="AD52" s="26"/>
      <c r="AE52" s="26"/>
      <c r="AF52" s="26"/>
      <c r="AG52" s="26"/>
      <c r="AH52" s="26"/>
    </row>
    <row r="53" spans="1:34" ht="12.75">
      <c r="A53" s="21">
        <v>12</v>
      </c>
      <c r="B53" s="21" t="s">
        <v>386</v>
      </c>
      <c r="H53" s="60">
        <f>H7-(H48+H51)</f>
        <v>1478.4128388833851</v>
      </c>
      <c r="J53" s="26">
        <f>(1-J48-J51)</f>
        <v>0.08365664282266749</v>
      </c>
      <c r="K53" s="68"/>
      <c r="L53" s="26">
        <f>(1-L48-L51)</f>
        <v>0.05768335312663936</v>
      </c>
      <c r="M53" s="68"/>
      <c r="N53" s="68">
        <f>(1-N48-N51)</f>
        <v>0.016652327095192942</v>
      </c>
      <c r="O53" s="68"/>
      <c r="P53" s="68">
        <f>(1-P48-P51)</f>
        <v>-0.03782821153629724</v>
      </c>
      <c r="R53" s="68">
        <f>(1-R48-R51)</f>
        <v>-0.08654280974221817</v>
      </c>
      <c r="T53" s="68">
        <f>(1-T48-T51)</f>
        <v>-0.15605168500442812</v>
      </c>
      <c r="V53" s="68">
        <f>(1-V48-V51)</f>
        <v>-0.22283004629832975</v>
      </c>
      <c r="W53" s="68"/>
      <c r="X53" s="68">
        <f>(1-X48-X51)</f>
        <v>-0.16915348124609436</v>
      </c>
      <c r="Y53" s="68"/>
      <c r="Z53" s="68">
        <f>(1-Z48-Z51)</f>
        <v>-0.16601466808388665</v>
      </c>
      <c r="AA53" s="26"/>
      <c r="AB53" s="26">
        <f>(1-AB48-AB51)</f>
        <v>-0.012139834107010769</v>
      </c>
      <c r="AC53" s="26"/>
      <c r="AD53" s="26">
        <f>(1-AD48-AD51)</f>
        <v>0.15076688185377074</v>
      </c>
      <c r="AE53" s="26"/>
      <c r="AF53" s="26">
        <v>0.269</v>
      </c>
      <c r="AG53" s="26"/>
      <c r="AH53" s="26">
        <v>0.208</v>
      </c>
    </row>
    <row r="54" spans="2:34" ht="14.25">
      <c r="B54" s="21" t="s">
        <v>387</v>
      </c>
      <c r="R54" s="26"/>
      <c r="T54" s="26"/>
      <c r="V54" s="26"/>
      <c r="W54" s="26"/>
      <c r="X54" s="26"/>
      <c r="Y54" s="26"/>
      <c r="Z54" s="26"/>
      <c r="AA54" s="26"/>
      <c r="AB54" s="26"/>
      <c r="AC54" s="26"/>
      <c r="AD54" s="26"/>
      <c r="AE54" s="26"/>
      <c r="AF54" s="26"/>
      <c r="AG54" s="26"/>
      <c r="AH54" s="26"/>
    </row>
    <row r="55" spans="2:34" ht="12.75">
      <c r="B55" s="21" t="s">
        <v>388</v>
      </c>
      <c r="J55" s="60"/>
      <c r="L55" s="60">
        <f>L53*L7</f>
        <v>1035.5887855221342</v>
      </c>
      <c r="N55" s="60">
        <f>N53*N7</f>
        <v>284.9887785062793</v>
      </c>
      <c r="P55" s="60">
        <f>P53*P7</f>
        <v>-613.8345929924062</v>
      </c>
      <c r="R55" s="60">
        <f>R53*R7</f>
        <v>-1244.6876623413416</v>
      </c>
      <c r="T55" s="60">
        <f>T53*T7</f>
        <v>-1885.7623450667443</v>
      </c>
      <c r="V55" s="60">
        <f>V53*V7</f>
        <v>-2326.4098035917054</v>
      </c>
      <c r="W55" s="26"/>
      <c r="X55" s="60">
        <f>X53*X7</f>
        <v>-1629.3166262434117</v>
      </c>
      <c r="Y55" s="69"/>
      <c r="Z55" s="60">
        <f>Z53*Z7</f>
        <v>-1505.3809070174032</v>
      </c>
      <c r="AA55" s="69"/>
      <c r="AB55" s="60">
        <f>AB53*AB7</f>
        <v>-132.36764947110012</v>
      </c>
      <c r="AC55" s="69"/>
      <c r="AD55" s="60">
        <f>AD53*AD7</f>
        <v>2009.9090373620222</v>
      </c>
      <c r="AE55" s="69"/>
      <c r="AF55" s="60">
        <v>4644</v>
      </c>
      <c r="AG55" s="69"/>
      <c r="AH55" s="60">
        <v>4468</v>
      </c>
    </row>
    <row r="56" spans="24:34" ht="12.75">
      <c r="X56" s="26"/>
      <c r="Y56" s="26"/>
      <c r="Z56" s="26"/>
      <c r="AA56" s="26"/>
      <c r="AB56" s="26"/>
      <c r="AC56" s="26"/>
      <c r="AD56" s="26"/>
      <c r="AE56" s="26"/>
      <c r="AF56" s="26"/>
      <c r="AG56" s="26"/>
      <c r="AH56" s="26"/>
    </row>
    <row r="57" spans="2:34" ht="12.75">
      <c r="B57" s="21" t="s">
        <v>389</v>
      </c>
      <c r="X57" s="26"/>
      <c r="Y57" s="26"/>
      <c r="Z57" s="26"/>
      <c r="AA57" s="26"/>
      <c r="AB57" s="26"/>
      <c r="AC57" s="26"/>
      <c r="AD57" s="26"/>
      <c r="AE57" s="26"/>
      <c r="AF57" s="26"/>
      <c r="AG57" s="26"/>
      <c r="AH57" s="26"/>
    </row>
    <row r="58" spans="2:34" ht="14.25">
      <c r="B58" s="70" t="s">
        <v>353</v>
      </c>
      <c r="C58" s="71" t="s">
        <v>390</v>
      </c>
      <c r="D58" s="50"/>
      <c r="X58" s="26"/>
      <c r="Y58" s="26"/>
      <c r="Z58" s="26"/>
      <c r="AA58" s="26"/>
      <c r="AB58" s="26"/>
      <c r="AC58" s="26"/>
      <c r="AD58" s="26"/>
      <c r="AE58" s="26"/>
      <c r="AF58" s="26"/>
      <c r="AG58" s="26"/>
      <c r="AH58" s="26"/>
    </row>
    <row r="59" spans="2:34" ht="14.25">
      <c r="B59" s="70" t="s">
        <v>391</v>
      </c>
      <c r="C59" s="71" t="s">
        <v>392</v>
      </c>
      <c r="D59" s="50"/>
      <c r="X59" s="26"/>
      <c r="Y59" s="26"/>
      <c r="Z59" s="26"/>
      <c r="AA59" s="26"/>
      <c r="AB59" s="26"/>
      <c r="AC59" s="26"/>
      <c r="AD59" s="26"/>
      <c r="AE59" s="26"/>
      <c r="AF59" s="26"/>
      <c r="AG59" s="26"/>
      <c r="AH59" s="26"/>
    </row>
    <row r="60" spans="2:34" ht="28.5" customHeight="1">
      <c r="B60" s="70" t="s">
        <v>393</v>
      </c>
      <c r="C60" s="175" t="s">
        <v>516</v>
      </c>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row>
    <row r="61" spans="2:34" ht="42" customHeight="1">
      <c r="B61" s="70" t="s">
        <v>394</v>
      </c>
      <c r="C61" s="175" t="s">
        <v>395</v>
      </c>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24:34" ht="12.75">
      <c r="X62" s="26"/>
      <c r="Y62" s="26"/>
      <c r="Z62" s="26"/>
      <c r="AA62" s="26"/>
      <c r="AB62" s="26"/>
      <c r="AC62" s="26"/>
      <c r="AD62" s="26"/>
      <c r="AE62" s="26"/>
      <c r="AF62" s="26"/>
      <c r="AG62" s="26"/>
      <c r="AH62" s="26"/>
    </row>
    <row r="63" spans="1:34" ht="12.75">
      <c r="A63" s="21" t="s">
        <v>396</v>
      </c>
      <c r="X63" s="26"/>
      <c r="Y63" s="26"/>
      <c r="Z63" s="26"/>
      <c r="AA63" s="26"/>
      <c r="AB63" s="26"/>
      <c r="AC63" s="26"/>
      <c r="AD63" s="26"/>
      <c r="AE63" s="26"/>
      <c r="AF63" s="26"/>
      <c r="AG63" s="26"/>
      <c r="AH63" s="26"/>
    </row>
  </sheetData>
  <sheetProtection/>
  <mergeCells count="4">
    <mergeCell ref="H5:J5"/>
    <mergeCell ref="J10:AH10"/>
    <mergeCell ref="C61:AH61"/>
    <mergeCell ref="C60:AH60"/>
  </mergeCells>
  <printOptions/>
  <pageMargins left="0.7" right="0.7" top="0.75" bottom="0.75" header="0.3" footer="0.3"/>
  <pageSetup fitToHeight="1" fitToWidth="1" horizontalDpi="600" verticalDpi="600" orientation="landscape" scale="62" r:id="rId1"/>
</worksheet>
</file>

<file path=xl/worksheets/sheet13.xml><?xml version="1.0" encoding="utf-8"?>
<worksheet xmlns="http://schemas.openxmlformats.org/spreadsheetml/2006/main" xmlns:r="http://schemas.openxmlformats.org/officeDocument/2006/relationships">
  <sheetPr>
    <pageSetUpPr fitToPage="1"/>
  </sheetPr>
  <dimension ref="A1:J85"/>
  <sheetViews>
    <sheetView zoomScalePageLayoutView="0" workbookViewId="0" topLeftCell="A1">
      <selection activeCell="A1" sqref="A1"/>
    </sheetView>
  </sheetViews>
  <sheetFormatPr defaultColWidth="9.140625" defaultRowHeight="15"/>
  <cols>
    <col min="1" max="1" width="8.00390625" style="21" customWidth="1"/>
    <col min="2" max="2" width="54.8515625" style="21" customWidth="1"/>
    <col min="3" max="3" width="1.421875" style="21" customWidth="1"/>
    <col min="4" max="4" width="8.421875" style="21" customWidth="1"/>
    <col min="5" max="5" width="1.28515625" style="21" customWidth="1"/>
    <col min="6" max="6" width="9.8515625" style="21" customWidth="1"/>
    <col min="7" max="7" width="1.7109375" style="21" customWidth="1"/>
    <col min="8" max="8" width="13.7109375" style="21" customWidth="1"/>
    <col min="9" max="9" width="1.28515625" style="21" customWidth="1"/>
    <col min="10" max="10" width="9.140625" style="21" customWidth="1"/>
    <col min="11" max="11" width="1.421875" style="21" customWidth="1"/>
    <col min="12" max="16384" width="9.140625" style="21" customWidth="1"/>
  </cols>
  <sheetData>
    <row r="1" spans="1:10" ht="12.75">
      <c r="A1" s="19" t="s">
        <v>517</v>
      </c>
      <c r="B1" s="48"/>
      <c r="C1" s="48"/>
      <c r="D1" s="48"/>
      <c r="E1" s="48"/>
      <c r="F1" s="48"/>
      <c r="G1" s="48"/>
      <c r="H1" s="48"/>
      <c r="I1" s="48"/>
      <c r="J1" s="48" t="s">
        <v>488</v>
      </c>
    </row>
    <row r="2" ht="9" customHeight="1"/>
    <row r="3" ht="12.75">
      <c r="J3" s="23" t="s">
        <v>76</v>
      </c>
    </row>
    <row r="4" spans="3:10" ht="12.75">
      <c r="C4" s="168" t="s">
        <v>77</v>
      </c>
      <c r="D4" s="168"/>
      <c r="F4" s="23" t="s">
        <v>76</v>
      </c>
      <c r="H4" s="23" t="s">
        <v>31</v>
      </c>
      <c r="J4" s="23" t="s">
        <v>78</v>
      </c>
    </row>
    <row r="5" spans="1:10" ht="12.75">
      <c r="A5" s="49" t="s">
        <v>79</v>
      </c>
      <c r="B5" s="22"/>
      <c r="C5" s="169" t="s">
        <v>80</v>
      </c>
      <c r="D5" s="169"/>
      <c r="E5" s="22"/>
      <c r="F5" s="24" t="s">
        <v>80</v>
      </c>
      <c r="G5" s="22"/>
      <c r="H5" s="24" t="s">
        <v>81</v>
      </c>
      <c r="I5" s="22"/>
      <c r="J5" s="24" t="s">
        <v>82</v>
      </c>
    </row>
    <row r="6" spans="1:10" ht="16.5" customHeight="1">
      <c r="A6" s="21" t="s">
        <v>85</v>
      </c>
      <c r="B6" s="21" t="s">
        <v>86</v>
      </c>
      <c r="D6" s="25">
        <v>40225</v>
      </c>
      <c r="F6" s="26">
        <f>D6/$D$83</f>
        <v>0.10702151604724112</v>
      </c>
      <c r="H6" s="25">
        <v>441333415</v>
      </c>
      <c r="J6" s="26">
        <f>H6/$H$83</f>
        <v>0.10157148408336873</v>
      </c>
    </row>
    <row r="7" spans="1:10" ht="12.75">
      <c r="A7" s="21" t="s">
        <v>88</v>
      </c>
      <c r="B7" s="21" t="s">
        <v>89</v>
      </c>
      <c r="D7" s="25">
        <v>27283</v>
      </c>
      <c r="F7" s="26">
        <f>D7/$D$83</f>
        <v>0.07258839085933821</v>
      </c>
      <c r="H7" s="25">
        <v>325216054</v>
      </c>
      <c r="J7" s="26">
        <f aca="true" t="shared" si="0" ref="J7:J70">H7/$H$83</f>
        <v>0.07484744216006618</v>
      </c>
    </row>
    <row r="8" spans="1:10" ht="12.75">
      <c r="A8" s="21" t="s">
        <v>9</v>
      </c>
      <c r="B8" s="21" t="s">
        <v>87</v>
      </c>
      <c r="D8" s="25">
        <v>27123</v>
      </c>
      <c r="F8" s="26">
        <f aca="true" t="shared" si="1" ref="F8:F71">D8/$D$83</f>
        <v>0.07216269931011364</v>
      </c>
      <c r="H8" s="25">
        <v>313009601</v>
      </c>
      <c r="J8" s="26">
        <f t="shared" si="0"/>
        <v>0.07203816576162288</v>
      </c>
    </row>
    <row r="9" spans="1:10" ht="12.75">
      <c r="A9" s="21" t="s">
        <v>90</v>
      </c>
      <c r="B9" s="21" t="s">
        <v>91</v>
      </c>
      <c r="D9" s="25">
        <v>17156</v>
      </c>
      <c r="F9" s="26">
        <f t="shared" si="1"/>
        <v>0.04564477636560519</v>
      </c>
      <c r="H9" s="25">
        <v>292492006</v>
      </c>
      <c r="J9" s="26">
        <f t="shared" si="0"/>
        <v>0.06731610642249147</v>
      </c>
    </row>
    <row r="10" spans="1:10" ht="12.75">
      <c r="A10" s="21" t="s">
        <v>94</v>
      </c>
      <c r="B10" s="21" t="s">
        <v>95</v>
      </c>
      <c r="D10" s="25">
        <v>14814</v>
      </c>
      <c r="F10" s="26">
        <f t="shared" si="1"/>
        <v>0.03941371631383045</v>
      </c>
      <c r="H10" s="25">
        <v>275718115</v>
      </c>
      <c r="J10" s="26">
        <f t="shared" si="0"/>
        <v>0.06345564867146743</v>
      </c>
    </row>
    <row r="11" spans="1:10" ht="12.75">
      <c r="A11" s="21" t="s">
        <v>92</v>
      </c>
      <c r="B11" s="21" t="s">
        <v>93</v>
      </c>
      <c r="D11" s="25">
        <v>18152</v>
      </c>
      <c r="F11" s="26">
        <f t="shared" si="1"/>
        <v>0.048294706259528176</v>
      </c>
      <c r="H11" s="25">
        <v>266937797</v>
      </c>
      <c r="J11" s="26">
        <f t="shared" si="0"/>
        <v>0.061434886364167586</v>
      </c>
    </row>
    <row r="12" spans="1:10" ht="12.75">
      <c r="A12" s="21" t="s">
        <v>23</v>
      </c>
      <c r="B12" s="21" t="s">
        <v>96</v>
      </c>
      <c r="D12" s="25">
        <v>16827</v>
      </c>
      <c r="F12" s="26">
        <f t="shared" si="1"/>
        <v>0.04476944811751215</v>
      </c>
      <c r="H12" s="25">
        <v>238042798</v>
      </c>
      <c r="J12" s="26">
        <f t="shared" si="0"/>
        <v>0.054784794095451755</v>
      </c>
    </row>
    <row r="13" spans="1:10" ht="12.75">
      <c r="A13" s="21" t="s">
        <v>97</v>
      </c>
      <c r="B13" s="21" t="s">
        <v>98</v>
      </c>
      <c r="D13" s="25">
        <v>6395</v>
      </c>
      <c r="F13" s="26">
        <f t="shared" si="1"/>
        <v>0.017014359108069782</v>
      </c>
      <c r="H13" s="25">
        <v>208935504</v>
      </c>
      <c r="J13" s="26">
        <f t="shared" si="0"/>
        <v>0.048085842806592435</v>
      </c>
    </row>
    <row r="14" spans="1:10" ht="12.75">
      <c r="A14" s="21" t="s">
        <v>99</v>
      </c>
      <c r="B14" s="21" t="s">
        <v>100</v>
      </c>
      <c r="D14" s="25">
        <v>14613</v>
      </c>
      <c r="F14" s="26">
        <f t="shared" si="1"/>
        <v>0.03887894130511708</v>
      </c>
      <c r="H14" s="25">
        <v>183408909</v>
      </c>
      <c r="J14" s="26">
        <f t="shared" si="0"/>
        <v>0.04221097802268501</v>
      </c>
    </row>
    <row r="15" spans="1:10" ht="12.75">
      <c r="A15" s="21" t="s">
        <v>101</v>
      </c>
      <c r="B15" s="21" t="s">
        <v>102</v>
      </c>
      <c r="D15" s="25">
        <v>4974</v>
      </c>
      <c r="F15" s="26">
        <f t="shared" si="1"/>
        <v>0.013233686036519013</v>
      </c>
      <c r="H15" s="25">
        <v>166086751</v>
      </c>
      <c r="J15" s="26">
        <f t="shared" si="0"/>
        <v>0.03822433836253918</v>
      </c>
    </row>
    <row r="16" spans="1:10" ht="12.75">
      <c r="A16" s="21" t="s">
        <v>107</v>
      </c>
      <c r="B16" s="21" t="s">
        <v>108</v>
      </c>
      <c r="D16" s="25">
        <v>4850</v>
      </c>
      <c r="F16" s="26">
        <f t="shared" si="1"/>
        <v>0.012903775085869967</v>
      </c>
      <c r="H16" s="25">
        <v>121951142</v>
      </c>
      <c r="J16" s="26">
        <f t="shared" si="0"/>
        <v>0.028066668096277368</v>
      </c>
    </row>
    <row r="17" spans="1:10" ht="12.75">
      <c r="A17" s="21" t="s">
        <v>103</v>
      </c>
      <c r="B17" s="21" t="s">
        <v>104</v>
      </c>
      <c r="D17" s="25">
        <v>13284</v>
      </c>
      <c r="F17" s="26">
        <f t="shared" si="1"/>
        <v>0.03534304087437044</v>
      </c>
      <c r="H17" s="25">
        <v>118349119</v>
      </c>
      <c r="J17" s="26">
        <f t="shared" si="0"/>
        <v>0.027237673940436195</v>
      </c>
    </row>
    <row r="18" spans="1:10" ht="12.75">
      <c r="A18" s="21" t="s">
        <v>105</v>
      </c>
      <c r="B18" s="21" t="s">
        <v>106</v>
      </c>
      <c r="D18" s="25">
        <v>7999</v>
      </c>
      <c r="F18" s="26">
        <f t="shared" si="1"/>
        <v>0.021281916889046158</v>
      </c>
      <c r="H18" s="25">
        <v>91617054</v>
      </c>
      <c r="J18" s="26">
        <f t="shared" si="0"/>
        <v>0.021085374063792867</v>
      </c>
    </row>
    <row r="19" spans="1:10" ht="12.75">
      <c r="A19" s="21" t="s">
        <v>109</v>
      </c>
      <c r="B19" s="21" t="s">
        <v>110</v>
      </c>
      <c r="D19" s="25">
        <v>3043</v>
      </c>
      <c r="F19" s="26">
        <f t="shared" si="1"/>
        <v>0.008096121151814909</v>
      </c>
      <c r="H19" s="25">
        <v>86311218</v>
      </c>
      <c r="J19" s="26">
        <f t="shared" si="0"/>
        <v>0.01986425275616887</v>
      </c>
    </row>
    <row r="20" spans="1:10" ht="12.75">
      <c r="A20" s="21" t="s">
        <v>111</v>
      </c>
      <c r="B20" s="21" t="s">
        <v>112</v>
      </c>
      <c r="D20" s="25">
        <v>5423</v>
      </c>
      <c r="F20" s="26">
        <f t="shared" si="1"/>
        <v>0.014428282946530481</v>
      </c>
      <c r="H20" s="25">
        <v>66130631</v>
      </c>
      <c r="J20" s="26">
        <f t="shared" si="0"/>
        <v>0.01521975473812612</v>
      </c>
    </row>
    <row r="21" spans="1:10" ht="12.75">
      <c r="A21" s="21" t="s">
        <v>113</v>
      </c>
      <c r="B21" s="21" t="s">
        <v>114</v>
      </c>
      <c r="D21" s="25">
        <v>7936</v>
      </c>
      <c r="F21" s="26">
        <f t="shared" si="1"/>
        <v>0.02111430084153898</v>
      </c>
      <c r="H21" s="25">
        <v>65153260</v>
      </c>
      <c r="J21" s="26">
        <f t="shared" si="0"/>
        <v>0.014994815905950799</v>
      </c>
    </row>
    <row r="22" spans="1:10" ht="12.75">
      <c r="A22" s="21" t="s">
        <v>116</v>
      </c>
      <c r="B22" s="21" t="s">
        <v>117</v>
      </c>
      <c r="D22" s="25">
        <v>4342</v>
      </c>
      <c r="F22" s="26">
        <f t="shared" si="1"/>
        <v>0.011552204417081938</v>
      </c>
      <c r="H22" s="25">
        <v>57388324</v>
      </c>
      <c r="J22" s="26">
        <f t="shared" si="0"/>
        <v>0.013207740541778845</v>
      </c>
    </row>
    <row r="23" spans="1:10" ht="12.75">
      <c r="A23" s="21" t="s">
        <v>13</v>
      </c>
      <c r="B23" s="21" t="s">
        <v>115</v>
      </c>
      <c r="D23" s="25">
        <v>8216</v>
      </c>
      <c r="F23" s="26">
        <f t="shared" si="1"/>
        <v>0.02185926105268199</v>
      </c>
      <c r="H23" s="25">
        <v>55989062</v>
      </c>
      <c r="J23" s="26">
        <f t="shared" si="0"/>
        <v>0.012885704835596336</v>
      </c>
    </row>
    <row r="24" spans="1:10" ht="12.75">
      <c r="A24" s="21" t="s">
        <v>120</v>
      </c>
      <c r="B24" s="21" t="s">
        <v>121</v>
      </c>
      <c r="D24" s="25">
        <v>2809</v>
      </c>
      <c r="F24" s="26">
        <f t="shared" si="1"/>
        <v>0.007473547261073967</v>
      </c>
      <c r="H24" s="25">
        <v>55833894</v>
      </c>
      <c r="J24" s="26">
        <f t="shared" si="0"/>
        <v>0.01284999341310582</v>
      </c>
    </row>
    <row r="25" spans="1:10" ht="12.75">
      <c r="A25" s="21" t="s">
        <v>118</v>
      </c>
      <c r="B25" s="21" t="s">
        <v>119</v>
      </c>
      <c r="D25" s="25">
        <v>1672</v>
      </c>
      <c r="F25" s="26">
        <f t="shared" si="1"/>
        <v>0.004448476689396822</v>
      </c>
      <c r="H25" s="25">
        <v>53396607</v>
      </c>
      <c r="J25" s="26">
        <f t="shared" si="0"/>
        <v>0.012289059549244408</v>
      </c>
    </row>
    <row r="26" spans="1:10" ht="12.75">
      <c r="A26" s="21" t="s">
        <v>128</v>
      </c>
      <c r="B26" s="21" t="s">
        <v>129</v>
      </c>
      <c r="D26" s="25">
        <v>8132</v>
      </c>
      <c r="F26" s="26">
        <f t="shared" si="1"/>
        <v>0.021635772989339087</v>
      </c>
      <c r="H26" s="25">
        <v>51515528</v>
      </c>
      <c r="J26" s="26">
        <f t="shared" si="0"/>
        <v>0.011856135190439493</v>
      </c>
    </row>
    <row r="27" spans="1:10" ht="12.75">
      <c r="A27" s="21" t="s">
        <v>124</v>
      </c>
      <c r="B27" s="21" t="s">
        <v>125</v>
      </c>
      <c r="D27" s="25">
        <v>3735</v>
      </c>
      <c r="F27" s="26">
        <f t="shared" si="1"/>
        <v>0.009937237102211201</v>
      </c>
      <c r="H27" s="25">
        <v>49067549</v>
      </c>
      <c r="J27" s="26">
        <f t="shared" si="0"/>
        <v>0.0112927405967287</v>
      </c>
    </row>
    <row r="28" spans="1:10" ht="12.75">
      <c r="A28" s="21" t="s">
        <v>122</v>
      </c>
      <c r="B28" s="21" t="s">
        <v>123</v>
      </c>
      <c r="D28" s="25">
        <v>4303</v>
      </c>
      <c r="F28" s="26">
        <f t="shared" si="1"/>
        <v>0.011448442101958447</v>
      </c>
      <c r="H28" s="25">
        <v>47486394</v>
      </c>
      <c r="J28" s="26">
        <f t="shared" si="0"/>
        <v>0.010928842794166348</v>
      </c>
    </row>
    <row r="29" spans="1:10" ht="12.75">
      <c r="A29" s="21" t="s">
        <v>130</v>
      </c>
      <c r="B29" s="21" t="s">
        <v>131</v>
      </c>
      <c r="D29" s="25">
        <v>4542</v>
      </c>
      <c r="F29" s="26">
        <f t="shared" si="1"/>
        <v>0.012084318853612658</v>
      </c>
      <c r="H29" s="25">
        <v>46997034</v>
      </c>
      <c r="J29" s="26">
        <f t="shared" si="0"/>
        <v>0.010816218144045446</v>
      </c>
    </row>
    <row r="30" spans="1:10" ht="12.75">
      <c r="A30" s="21" t="s">
        <v>126</v>
      </c>
      <c r="B30" s="21" t="s">
        <v>127</v>
      </c>
      <c r="D30" s="25">
        <v>3316</v>
      </c>
      <c r="F30" s="26">
        <f t="shared" si="1"/>
        <v>0.008822457357679343</v>
      </c>
      <c r="H30" s="25">
        <v>46563212</v>
      </c>
      <c r="J30" s="26">
        <f t="shared" si="0"/>
        <v>0.010716375388273114</v>
      </c>
    </row>
    <row r="31" spans="1:10" ht="12.75">
      <c r="A31" s="21" t="s">
        <v>147</v>
      </c>
      <c r="B31" s="21" t="s">
        <v>148</v>
      </c>
      <c r="D31" s="25">
        <v>2677</v>
      </c>
      <c r="F31" s="26">
        <f t="shared" si="1"/>
        <v>0.007122351732963691</v>
      </c>
      <c r="H31" s="25">
        <v>41330799</v>
      </c>
      <c r="J31" s="26">
        <f t="shared" si="0"/>
        <v>0.009512152150956918</v>
      </c>
    </row>
    <row r="32" spans="1:10" ht="12.75">
      <c r="A32" s="21" t="s">
        <v>132</v>
      </c>
      <c r="B32" s="21" t="s">
        <v>133</v>
      </c>
      <c r="D32" s="25">
        <v>14220</v>
      </c>
      <c r="F32" s="26">
        <f t="shared" si="1"/>
        <v>0.03783333643733421</v>
      </c>
      <c r="H32" s="25">
        <v>38816639</v>
      </c>
      <c r="J32" s="26">
        <f t="shared" si="0"/>
        <v>0.00893352621024259</v>
      </c>
    </row>
    <row r="33" spans="1:10" ht="12.75">
      <c r="A33" s="21" t="s">
        <v>14</v>
      </c>
      <c r="B33" s="21" t="s">
        <v>135</v>
      </c>
      <c r="D33" s="25">
        <v>4699</v>
      </c>
      <c r="F33" s="26">
        <f t="shared" si="1"/>
        <v>0.012502028686289274</v>
      </c>
      <c r="H33" s="25">
        <v>36735040</v>
      </c>
      <c r="J33" s="26">
        <f t="shared" si="0"/>
        <v>0.008454452810154684</v>
      </c>
    </row>
    <row r="34" spans="1:10" ht="12.75">
      <c r="A34" s="21" t="s">
        <v>149</v>
      </c>
      <c r="B34" s="21" t="s">
        <v>150</v>
      </c>
      <c r="D34" s="25">
        <v>5292</v>
      </c>
      <c r="F34" s="26">
        <f t="shared" si="1"/>
        <v>0.014079747990602859</v>
      </c>
      <c r="H34" s="25">
        <v>31529631</v>
      </c>
      <c r="J34" s="26">
        <f t="shared" si="0"/>
        <v>0.0072564444576919</v>
      </c>
    </row>
    <row r="35" spans="1:10" ht="12.75">
      <c r="A35" s="21" t="s">
        <v>10</v>
      </c>
      <c r="B35" s="21" t="s">
        <v>146</v>
      </c>
      <c r="D35" s="25">
        <v>2153</v>
      </c>
      <c r="F35" s="26">
        <f t="shared" si="1"/>
        <v>0.005728211909253204</v>
      </c>
      <c r="H35" s="25">
        <v>31231892</v>
      </c>
      <c r="J35" s="26">
        <f t="shared" si="0"/>
        <v>0.007187920772261242</v>
      </c>
    </row>
    <row r="36" spans="1:10" ht="12.75">
      <c r="A36" s="21" t="s">
        <v>17</v>
      </c>
      <c r="B36" s="21" t="s">
        <v>134</v>
      </c>
      <c r="D36" s="25">
        <v>2508</v>
      </c>
      <c r="F36" s="26">
        <f t="shared" si="1"/>
        <v>0.006672715034095233</v>
      </c>
      <c r="H36" s="25">
        <v>30807111</v>
      </c>
      <c r="J36" s="26">
        <f t="shared" si="0"/>
        <v>0.007090158773930756</v>
      </c>
    </row>
    <row r="37" spans="1:10" ht="12.75">
      <c r="A37" s="21" t="s">
        <v>142</v>
      </c>
      <c r="B37" s="21" t="s">
        <v>143</v>
      </c>
      <c r="D37" s="25">
        <v>8975</v>
      </c>
      <c r="F37" s="26">
        <f t="shared" si="1"/>
        <v>0.023878635339316074</v>
      </c>
      <c r="H37" s="25">
        <v>30038802</v>
      </c>
      <c r="J37" s="26">
        <f t="shared" si="0"/>
        <v>0.006913334897214762</v>
      </c>
    </row>
    <row r="38" spans="1:10" ht="12.75">
      <c r="A38" s="21" t="s">
        <v>138</v>
      </c>
      <c r="B38" s="21" t="s">
        <v>139</v>
      </c>
      <c r="D38" s="25">
        <v>4515</v>
      </c>
      <c r="F38" s="26">
        <f t="shared" si="1"/>
        <v>0.01201248340468101</v>
      </c>
      <c r="H38" s="25">
        <v>29568306</v>
      </c>
      <c r="J38" s="26">
        <f t="shared" si="0"/>
        <v>0.006805051736794451</v>
      </c>
    </row>
    <row r="39" spans="1:10" ht="12.75">
      <c r="A39" s="21" t="s">
        <v>144</v>
      </c>
      <c r="B39" s="21" t="s">
        <v>145</v>
      </c>
      <c r="D39" s="25">
        <v>3637</v>
      </c>
      <c r="F39" s="26">
        <f t="shared" si="1"/>
        <v>0.009676501028311149</v>
      </c>
      <c r="H39" s="25">
        <v>29510552</v>
      </c>
      <c r="J39" s="26">
        <f t="shared" si="0"/>
        <v>0.0067917598370824134</v>
      </c>
    </row>
    <row r="40" spans="1:10" ht="12.75">
      <c r="A40" s="21" t="s">
        <v>136</v>
      </c>
      <c r="B40" s="21" t="s">
        <v>137</v>
      </c>
      <c r="D40" s="25">
        <v>3074</v>
      </c>
      <c r="F40" s="26">
        <f t="shared" si="1"/>
        <v>0.008178598889477171</v>
      </c>
      <c r="H40" s="25">
        <v>29393319</v>
      </c>
      <c r="J40" s="26">
        <f t="shared" si="0"/>
        <v>0.006764779034385783</v>
      </c>
    </row>
    <row r="41" spans="1:10" ht="12.75">
      <c r="A41" s="21" t="s">
        <v>11</v>
      </c>
      <c r="B41" s="21" t="s">
        <v>151</v>
      </c>
      <c r="D41" s="25">
        <v>1125</v>
      </c>
      <c r="F41" s="26">
        <f t="shared" si="1"/>
        <v>0.002993143705485302</v>
      </c>
      <c r="H41" s="25">
        <v>22475351</v>
      </c>
      <c r="J41" s="26">
        <f t="shared" si="0"/>
        <v>0.005172630666011604</v>
      </c>
    </row>
    <row r="42" spans="1:10" ht="12.75">
      <c r="A42" s="21" t="s">
        <v>152</v>
      </c>
      <c r="B42" s="21" t="s">
        <v>153</v>
      </c>
      <c r="D42" s="25">
        <v>10045</v>
      </c>
      <c r="F42" s="26">
        <f t="shared" si="1"/>
        <v>0.026725447574755427</v>
      </c>
      <c r="H42" s="25">
        <v>20862451</v>
      </c>
      <c r="J42" s="26">
        <f t="shared" si="0"/>
        <v>0.004801426852500077</v>
      </c>
    </row>
    <row r="43" spans="1:10" ht="12.75">
      <c r="A43" s="21" t="s">
        <v>140</v>
      </c>
      <c r="B43" s="21" t="s">
        <v>141</v>
      </c>
      <c r="D43" s="25">
        <v>1189</v>
      </c>
      <c r="F43" s="26">
        <f t="shared" si="1"/>
        <v>0.003163420325175132</v>
      </c>
      <c r="H43" s="25">
        <v>20375625</v>
      </c>
      <c r="J43" s="26">
        <f t="shared" si="0"/>
        <v>0.004689385394432892</v>
      </c>
    </row>
    <row r="44" spans="1:10" ht="12.75">
      <c r="A44" s="21" t="s">
        <v>162</v>
      </c>
      <c r="B44" s="21" t="s">
        <v>163</v>
      </c>
      <c r="D44" s="25">
        <v>6559</v>
      </c>
      <c r="F44" s="26">
        <f t="shared" si="1"/>
        <v>0.01745069294602497</v>
      </c>
      <c r="H44" s="25">
        <v>19093447</v>
      </c>
      <c r="J44" s="26">
        <f t="shared" si="0"/>
        <v>0.0043942961990701395</v>
      </c>
    </row>
    <row r="45" spans="1:10" ht="12.75">
      <c r="A45" s="21" t="s">
        <v>18</v>
      </c>
      <c r="B45" s="21" t="s">
        <v>164</v>
      </c>
      <c r="D45" s="25">
        <v>1339</v>
      </c>
      <c r="F45" s="26">
        <f t="shared" si="1"/>
        <v>0.0035625061525731724</v>
      </c>
      <c r="H45" s="25">
        <v>17832444</v>
      </c>
      <c r="J45" s="26">
        <f t="shared" si="0"/>
        <v>0.004104080362719791</v>
      </c>
    </row>
    <row r="46" spans="1:10" ht="12.75">
      <c r="A46" s="21" t="s">
        <v>154</v>
      </c>
      <c r="B46" s="21" t="s">
        <v>155</v>
      </c>
      <c r="D46" s="25">
        <v>514</v>
      </c>
      <c r="F46" s="26">
        <f t="shared" si="1"/>
        <v>0.0013675341018839513</v>
      </c>
      <c r="H46" s="25">
        <v>16207825</v>
      </c>
      <c r="J46" s="26">
        <f t="shared" si="0"/>
        <v>0.0037301794585699473</v>
      </c>
    </row>
    <row r="47" spans="1:10" ht="12.75">
      <c r="A47" s="21" t="s">
        <v>165</v>
      </c>
      <c r="B47" s="21" t="s">
        <v>166</v>
      </c>
      <c r="D47" s="25">
        <v>1721</v>
      </c>
      <c r="F47" s="26">
        <f t="shared" si="1"/>
        <v>0.0045788447263468484</v>
      </c>
      <c r="H47" s="25">
        <v>14590282</v>
      </c>
      <c r="J47" s="26">
        <f t="shared" si="0"/>
        <v>0.0033579070733514736</v>
      </c>
    </row>
    <row r="48" spans="1:10" ht="12.75">
      <c r="A48" s="21" t="s">
        <v>158</v>
      </c>
      <c r="B48" s="21" t="s">
        <v>159</v>
      </c>
      <c r="D48" s="25">
        <v>365</v>
      </c>
      <c r="F48" s="26">
        <f t="shared" si="1"/>
        <v>0.0009711088466685645</v>
      </c>
      <c r="H48" s="25">
        <v>14044340</v>
      </c>
      <c r="J48" s="26">
        <f t="shared" si="0"/>
        <v>0.00323226025559705</v>
      </c>
    </row>
    <row r="49" spans="1:10" ht="12.75">
      <c r="A49" s="21" t="s">
        <v>160</v>
      </c>
      <c r="B49" s="21" t="s">
        <v>161</v>
      </c>
      <c r="D49" s="25">
        <v>909</v>
      </c>
      <c r="F49" s="26">
        <f t="shared" si="1"/>
        <v>0.002418460114032124</v>
      </c>
      <c r="H49" s="25">
        <v>12331986</v>
      </c>
      <c r="J49" s="26">
        <f t="shared" si="0"/>
        <v>0.002838167419784713</v>
      </c>
    </row>
    <row r="50" spans="1:10" ht="12.75">
      <c r="A50" s="21" t="s">
        <v>156</v>
      </c>
      <c r="B50" s="21" t="s">
        <v>157</v>
      </c>
      <c r="D50" s="25">
        <v>2080</v>
      </c>
      <c r="F50" s="26">
        <f t="shared" si="1"/>
        <v>0.005533990139919491</v>
      </c>
      <c r="H50" s="25">
        <v>12067180</v>
      </c>
      <c r="J50" s="26">
        <f t="shared" si="0"/>
        <v>0.002777223159730938</v>
      </c>
    </row>
    <row r="51" spans="1:10" ht="12.75">
      <c r="A51" s="21" t="s">
        <v>174</v>
      </c>
      <c r="B51" s="21" t="s">
        <v>175</v>
      </c>
      <c r="D51" s="25">
        <v>7589</v>
      </c>
      <c r="F51" s="26">
        <f t="shared" si="1"/>
        <v>0.020191082294158183</v>
      </c>
      <c r="H51" s="25">
        <v>9741911</v>
      </c>
      <c r="J51" s="26">
        <f t="shared" si="0"/>
        <v>0.0022420698828755008</v>
      </c>
    </row>
    <row r="52" spans="1:10" ht="12.75">
      <c r="A52" s="21" t="s">
        <v>179</v>
      </c>
      <c r="B52" s="21" t="s">
        <v>180</v>
      </c>
      <c r="D52" s="25">
        <v>646</v>
      </c>
      <c r="F52" s="26">
        <f t="shared" si="1"/>
        <v>0.0017187296299942265</v>
      </c>
      <c r="H52" s="25">
        <v>8618885</v>
      </c>
      <c r="J52" s="26">
        <f t="shared" si="0"/>
        <v>0.001983609014952755</v>
      </c>
    </row>
    <row r="53" spans="1:10" ht="12.75">
      <c r="A53" s="21" t="s">
        <v>2</v>
      </c>
      <c r="B53" s="21" t="s">
        <v>173</v>
      </c>
      <c r="D53" s="25">
        <v>2467</v>
      </c>
      <c r="F53" s="26">
        <f t="shared" si="1"/>
        <v>0.006563631574606435</v>
      </c>
      <c r="H53" s="25">
        <v>8543851</v>
      </c>
      <c r="J53" s="26">
        <f t="shared" si="0"/>
        <v>0.0019663401781104066</v>
      </c>
    </row>
    <row r="54" spans="1:10" ht="12.75">
      <c r="A54" s="21" t="s">
        <v>169</v>
      </c>
      <c r="B54" s="21" t="s">
        <v>170</v>
      </c>
      <c r="D54" s="25">
        <v>2791</v>
      </c>
      <c r="F54" s="26">
        <f t="shared" si="1"/>
        <v>0.007425656961786202</v>
      </c>
      <c r="H54" s="25">
        <v>8432300</v>
      </c>
      <c r="J54" s="26">
        <f t="shared" si="0"/>
        <v>0.0019406670696715546</v>
      </c>
    </row>
    <row r="55" spans="1:10" ht="12.75">
      <c r="A55" s="21" t="s">
        <v>171</v>
      </c>
      <c r="B55" s="21" t="s">
        <v>172</v>
      </c>
      <c r="D55" s="25">
        <v>1701</v>
      </c>
      <c r="F55" s="26">
        <f t="shared" si="1"/>
        <v>0.004525633282693776</v>
      </c>
      <c r="H55" s="25">
        <v>7685708</v>
      </c>
      <c r="J55" s="26">
        <f t="shared" si="0"/>
        <v>0.0017688412915469356</v>
      </c>
    </row>
    <row r="56" spans="1:10" ht="12.75">
      <c r="A56" s="21" t="s">
        <v>12</v>
      </c>
      <c r="B56" s="21" t="s">
        <v>167</v>
      </c>
      <c r="D56" s="25">
        <v>418</v>
      </c>
      <c r="F56" s="26">
        <f t="shared" si="1"/>
        <v>0.0011121191723492054</v>
      </c>
      <c r="H56" s="25">
        <v>7333022</v>
      </c>
      <c r="J56" s="26">
        <f t="shared" si="0"/>
        <v>0.0016876717285410911</v>
      </c>
    </row>
    <row r="57" spans="1:10" ht="12.75">
      <c r="A57" s="21" t="s">
        <v>15</v>
      </c>
      <c r="B57" s="21" t="s">
        <v>178</v>
      </c>
      <c r="D57" s="25">
        <v>1614</v>
      </c>
      <c r="F57" s="26">
        <f t="shared" si="1"/>
        <v>0.004294163502802913</v>
      </c>
      <c r="H57" s="25">
        <v>7329722</v>
      </c>
      <c r="J57" s="26">
        <f t="shared" si="0"/>
        <v>0.0016869122440196776</v>
      </c>
    </row>
    <row r="58" spans="1:10" ht="12.75">
      <c r="A58" s="21" t="s">
        <v>176</v>
      </c>
      <c r="B58" s="21" t="s">
        <v>177</v>
      </c>
      <c r="D58" s="25">
        <v>2545</v>
      </c>
      <c r="F58" s="26">
        <f t="shared" si="1"/>
        <v>0.006771156204853416</v>
      </c>
      <c r="H58" s="25">
        <v>6465376</v>
      </c>
      <c r="J58" s="26">
        <f t="shared" si="0"/>
        <v>0.0014879857567027736</v>
      </c>
    </row>
    <row r="59" spans="1:10" ht="12.75">
      <c r="A59" s="21" t="s">
        <v>203</v>
      </c>
      <c r="B59" s="21" t="s">
        <v>204</v>
      </c>
      <c r="D59" s="25">
        <v>68</v>
      </c>
      <c r="F59" s="26">
        <f t="shared" si="1"/>
        <v>0.0001809189084204449</v>
      </c>
      <c r="H59" s="25">
        <v>6456740</v>
      </c>
      <c r="J59" s="26">
        <f t="shared" si="0"/>
        <v>0.0014859982087249166</v>
      </c>
    </row>
    <row r="60" spans="1:10" ht="12.75">
      <c r="A60" s="21" t="s">
        <v>183</v>
      </c>
      <c r="B60" s="21" t="s">
        <v>184</v>
      </c>
      <c r="D60" s="25">
        <v>1887</v>
      </c>
      <c r="F60" s="26">
        <f t="shared" si="1"/>
        <v>0.005020499708667346</v>
      </c>
      <c r="H60" s="25">
        <v>6144597</v>
      </c>
      <c r="J60" s="26">
        <f t="shared" si="0"/>
        <v>0.0014141594884317002</v>
      </c>
    </row>
    <row r="61" spans="1:10" ht="12.75">
      <c r="A61" s="21" t="s">
        <v>181</v>
      </c>
      <c r="B61" s="21" t="s">
        <v>182</v>
      </c>
      <c r="D61" s="25">
        <v>1323</v>
      </c>
      <c r="F61" s="26">
        <f t="shared" si="1"/>
        <v>0.0035199369976507146</v>
      </c>
      <c r="H61" s="25">
        <v>6084762</v>
      </c>
      <c r="J61" s="26">
        <f t="shared" si="0"/>
        <v>0.0014003886531775232</v>
      </c>
    </row>
    <row r="62" spans="1:10" ht="12.75">
      <c r="A62" s="21" t="s">
        <v>185</v>
      </c>
      <c r="B62" s="21" t="s">
        <v>186</v>
      </c>
      <c r="D62" s="25">
        <v>536</v>
      </c>
      <c r="F62" s="26">
        <f t="shared" si="1"/>
        <v>0.0014260666899023305</v>
      </c>
      <c r="H62" s="25">
        <v>5771707</v>
      </c>
      <c r="J62" s="26">
        <f t="shared" si="0"/>
        <v>0.001328340038980207</v>
      </c>
    </row>
    <row r="63" spans="1:10" ht="12.75">
      <c r="A63" s="21" t="s">
        <v>0</v>
      </c>
      <c r="B63" s="21" t="s">
        <v>168</v>
      </c>
      <c r="D63" s="25">
        <v>283</v>
      </c>
      <c r="F63" s="26">
        <f t="shared" si="1"/>
        <v>0.0007529419276909692</v>
      </c>
      <c r="H63" s="25">
        <v>4956229</v>
      </c>
      <c r="J63" s="26">
        <f t="shared" si="0"/>
        <v>0.0011406603666913155</v>
      </c>
    </row>
    <row r="64" spans="1:10" ht="12.75">
      <c r="A64" s="21" t="s">
        <v>189</v>
      </c>
      <c r="B64" s="21" t="s">
        <v>190</v>
      </c>
      <c r="D64" s="25">
        <v>163</v>
      </c>
      <c r="F64" s="26">
        <f t="shared" si="1"/>
        <v>0.00043367326577253704</v>
      </c>
      <c r="H64" s="25">
        <v>4220347</v>
      </c>
      <c r="J64" s="26">
        <f t="shared" si="0"/>
        <v>0.0009712994610589207</v>
      </c>
    </row>
    <row r="65" spans="1:10" ht="12.75">
      <c r="A65" s="21" t="s">
        <v>187</v>
      </c>
      <c r="B65" s="21" t="s">
        <v>188</v>
      </c>
      <c r="D65" s="25">
        <v>366</v>
      </c>
      <c r="F65" s="26">
        <f t="shared" si="1"/>
        <v>0.0009737694188512181</v>
      </c>
      <c r="H65" s="25">
        <v>4027357</v>
      </c>
      <c r="J65" s="26">
        <f t="shared" si="0"/>
        <v>0.0009268834253657037</v>
      </c>
    </row>
    <row r="66" spans="1:10" ht="12.75">
      <c r="A66" s="21" t="s">
        <v>195</v>
      </c>
      <c r="B66" s="21" t="s">
        <v>196</v>
      </c>
      <c r="D66" s="25">
        <v>839</v>
      </c>
      <c r="F66" s="26">
        <f t="shared" si="1"/>
        <v>0.0022322200612463717</v>
      </c>
      <c r="H66" s="25">
        <v>3076784</v>
      </c>
      <c r="J66" s="26">
        <f t="shared" si="0"/>
        <v>0.000708112067797911</v>
      </c>
    </row>
    <row r="67" spans="1:10" ht="12.75">
      <c r="A67" s="21" t="s">
        <v>1</v>
      </c>
      <c r="B67" s="21" t="s">
        <v>205</v>
      </c>
      <c r="D67" s="25">
        <v>574</v>
      </c>
      <c r="F67" s="26">
        <f t="shared" si="1"/>
        <v>0.0015271684328431673</v>
      </c>
      <c r="H67" s="25">
        <v>2826342</v>
      </c>
      <c r="J67" s="26">
        <f t="shared" si="0"/>
        <v>0.0006504736367337075</v>
      </c>
    </row>
    <row r="68" spans="1:10" ht="12.75">
      <c r="A68" s="21" t="s">
        <v>199</v>
      </c>
      <c r="B68" s="21" t="s">
        <v>200</v>
      </c>
      <c r="D68" s="25">
        <v>141</v>
      </c>
      <c r="F68" s="26">
        <f t="shared" si="1"/>
        <v>0.0003751406777541578</v>
      </c>
      <c r="H68" s="25">
        <v>2677103</v>
      </c>
      <c r="J68" s="26">
        <f t="shared" si="0"/>
        <v>0.0006161267547666625</v>
      </c>
    </row>
    <row r="69" spans="1:10" ht="12.75">
      <c r="A69" s="21" t="s">
        <v>191</v>
      </c>
      <c r="B69" s="21" t="s">
        <v>192</v>
      </c>
      <c r="D69" s="25">
        <v>7</v>
      </c>
      <c r="F69" s="26">
        <f t="shared" si="1"/>
        <v>1.862400527857521E-05</v>
      </c>
      <c r="H69" s="25">
        <v>1888238</v>
      </c>
      <c r="J69" s="26">
        <f t="shared" si="0"/>
        <v>0.00043457197992273483</v>
      </c>
    </row>
    <row r="70" spans="1:10" ht="12.75">
      <c r="A70" s="21" t="s">
        <v>197</v>
      </c>
      <c r="B70" s="21" t="s">
        <v>198</v>
      </c>
      <c r="D70" s="25">
        <v>399</v>
      </c>
      <c r="F70" s="26">
        <f t="shared" si="1"/>
        <v>0.001061568300878787</v>
      </c>
      <c r="H70" s="25">
        <v>1769338</v>
      </c>
      <c r="J70" s="26">
        <f t="shared" si="0"/>
        <v>0.0004072075224693772</v>
      </c>
    </row>
    <row r="71" spans="1:10" ht="12.75">
      <c r="A71" s="21" t="s">
        <v>193</v>
      </c>
      <c r="B71" s="21" t="s">
        <v>194</v>
      </c>
      <c r="D71" s="25">
        <v>101</v>
      </c>
      <c r="F71" s="26">
        <f t="shared" si="1"/>
        <v>0.00026871779044801376</v>
      </c>
      <c r="H71" s="25">
        <v>1743625</v>
      </c>
      <c r="J71" s="26">
        <f aca="true" t="shared" si="2" ref="J71:J81">H71/$H$83</f>
        <v>0.000401289757166617</v>
      </c>
    </row>
    <row r="72" spans="1:10" ht="12.75">
      <c r="A72" s="21" t="s">
        <v>201</v>
      </c>
      <c r="B72" s="21" t="s">
        <v>202</v>
      </c>
      <c r="D72" s="25">
        <v>173</v>
      </c>
      <c r="F72" s="26">
        <f aca="true" t="shared" si="3" ref="F72:F81">D72/$D$83</f>
        <v>0.00046027898759907305</v>
      </c>
      <c r="H72" s="25">
        <v>1626465</v>
      </c>
      <c r="J72" s="26">
        <f t="shared" si="2"/>
        <v>0.0003743257551881865</v>
      </c>
    </row>
    <row r="73" spans="1:10" ht="12.75">
      <c r="A73" s="21" t="s">
        <v>212</v>
      </c>
      <c r="B73" s="21" t="s">
        <v>213</v>
      </c>
      <c r="D73" s="25">
        <v>163</v>
      </c>
      <c r="F73" s="26">
        <f t="shared" si="3"/>
        <v>0.00043367326577253704</v>
      </c>
      <c r="H73" s="25">
        <v>1009263</v>
      </c>
      <c r="J73" s="26">
        <f t="shared" si="2"/>
        <v>0.00023227867470772178</v>
      </c>
    </row>
    <row r="74" spans="1:10" ht="12.75">
      <c r="A74" s="21" t="s">
        <v>208</v>
      </c>
      <c r="B74" s="21" t="s">
        <v>209</v>
      </c>
      <c r="D74" s="25">
        <v>90</v>
      </c>
      <c r="F74" s="26">
        <f t="shared" si="3"/>
        <v>0.00023945149643882414</v>
      </c>
      <c r="H74" s="25">
        <v>648205</v>
      </c>
      <c r="J74" s="26">
        <f t="shared" si="2"/>
        <v>0.00014918232248573344</v>
      </c>
    </row>
    <row r="75" spans="1:10" ht="12.75">
      <c r="A75" s="21" t="s">
        <v>206</v>
      </c>
      <c r="B75" s="21" t="s">
        <v>207</v>
      </c>
      <c r="D75" s="25">
        <v>8</v>
      </c>
      <c r="F75" s="26">
        <f t="shared" si="3"/>
        <v>2.1284577461228813E-05</v>
      </c>
      <c r="H75" s="25">
        <v>545410</v>
      </c>
      <c r="J75" s="26">
        <f t="shared" si="2"/>
        <v>0.00012552437964369895</v>
      </c>
    </row>
    <row r="76" spans="1:10" ht="12.75">
      <c r="A76" s="21" t="s">
        <v>218</v>
      </c>
      <c r="B76" s="21" t="s">
        <v>219</v>
      </c>
      <c r="D76" s="25">
        <v>7</v>
      </c>
      <c r="F76" s="26">
        <f t="shared" si="3"/>
        <v>1.862400527857521E-05</v>
      </c>
      <c r="H76" s="25">
        <v>504915</v>
      </c>
      <c r="J76" s="26">
        <f t="shared" si="2"/>
        <v>0.00011620458397865505</v>
      </c>
    </row>
    <row r="77" spans="1:10" ht="12.75">
      <c r="A77" s="21" t="s">
        <v>210</v>
      </c>
      <c r="B77" s="21" t="s">
        <v>211</v>
      </c>
      <c r="D77" s="25">
        <v>56</v>
      </c>
      <c r="F77" s="26">
        <f t="shared" si="3"/>
        <v>0.0001489920422286017</v>
      </c>
      <c r="H77" s="25">
        <v>468388</v>
      </c>
      <c r="J77" s="26">
        <f t="shared" si="2"/>
        <v>0.00010779801091390488</v>
      </c>
    </row>
    <row r="78" spans="1:10" ht="12.75">
      <c r="A78" s="21" t="s">
        <v>216</v>
      </c>
      <c r="B78" s="21" t="s">
        <v>217</v>
      </c>
      <c r="D78" s="25">
        <v>48</v>
      </c>
      <c r="F78" s="26">
        <f t="shared" si="3"/>
        <v>0.00012770746476737288</v>
      </c>
      <c r="H78" s="25">
        <v>248301</v>
      </c>
      <c r="J78" s="26">
        <f t="shared" si="2"/>
        <v>5.7145686712583366E-05</v>
      </c>
    </row>
    <row r="79" spans="1:10" ht="12.75">
      <c r="A79" s="21" t="s">
        <v>214</v>
      </c>
      <c r="B79" s="21" t="s">
        <v>215</v>
      </c>
      <c r="D79" s="25">
        <v>17</v>
      </c>
      <c r="F79" s="26">
        <f t="shared" si="3"/>
        <v>4.5229727105111224E-05</v>
      </c>
      <c r="H79" s="25">
        <v>246196</v>
      </c>
      <c r="J79" s="26">
        <f t="shared" si="2"/>
        <v>5.666122764665134E-05</v>
      </c>
    </row>
    <row r="80" spans="1:10" ht="12.75">
      <c r="A80" s="21" t="s">
        <v>220</v>
      </c>
      <c r="B80" s="21" t="s">
        <v>221</v>
      </c>
      <c r="D80" s="25">
        <v>75</v>
      </c>
      <c r="F80" s="26">
        <f t="shared" si="3"/>
        <v>0.0001995429136990201</v>
      </c>
      <c r="H80" s="25">
        <v>165401</v>
      </c>
      <c r="J80" s="26">
        <f t="shared" si="2"/>
        <v>3.806651494737436E-05</v>
      </c>
    </row>
    <row r="81" spans="1:10" ht="12.75">
      <c r="A81" s="21" t="s">
        <v>222</v>
      </c>
      <c r="B81" s="21" t="s">
        <v>223</v>
      </c>
      <c r="D81" s="25">
        <v>4</v>
      </c>
      <c r="F81" s="26">
        <f t="shared" si="3"/>
        <v>1.0642288730614407E-05</v>
      </c>
      <c r="H81" s="25">
        <v>21856</v>
      </c>
      <c r="J81" s="26">
        <f t="shared" si="2"/>
        <v>5.0300890000049215E-06</v>
      </c>
    </row>
    <row r="82" ht="5.25" customHeight="1"/>
    <row r="83" spans="2:10" ht="12.75">
      <c r="B83" s="21" t="s">
        <v>67</v>
      </c>
      <c r="D83" s="25">
        <f>SUM(D6:D81)</f>
        <v>375859</v>
      </c>
      <c r="F83" s="26">
        <f>SUM(F6:F81)</f>
        <v>0.9999999999999999</v>
      </c>
      <c r="H83" s="25">
        <f>SUM(H6:H81)</f>
        <v>4345052344</v>
      </c>
      <c r="J83" s="26">
        <f>SUM(J6:J81)</f>
        <v>0.9999999999999998</v>
      </c>
    </row>
    <row r="84" ht="10.5" customHeight="1"/>
    <row r="85" spans="1:10" ht="14.25" customHeight="1">
      <c r="A85" s="50" t="s">
        <v>83</v>
      </c>
      <c r="B85" s="176" t="s">
        <v>84</v>
      </c>
      <c r="C85" s="176"/>
      <c r="D85" s="176"/>
      <c r="E85" s="176"/>
      <c r="F85" s="176"/>
      <c r="G85" s="176"/>
      <c r="H85" s="176"/>
      <c r="I85" s="176"/>
      <c r="J85" s="176"/>
    </row>
  </sheetData>
  <sheetProtection/>
  <mergeCells count="3">
    <mergeCell ref="C4:D4"/>
    <mergeCell ref="C5:D5"/>
    <mergeCell ref="B85:J85"/>
  </mergeCells>
  <printOptions/>
  <pageMargins left="0.7" right="0.7" top="0.75" bottom="0.75" header="0.3" footer="0.3"/>
  <pageSetup fitToHeight="1" fitToWidth="1" horizontalDpi="600" verticalDpi="600" orientation="portrait" scale="66" r:id="rId1"/>
</worksheet>
</file>

<file path=xl/worksheets/sheet14.xml><?xml version="1.0" encoding="utf-8"?>
<worksheet xmlns="http://schemas.openxmlformats.org/spreadsheetml/2006/main" xmlns:r="http://schemas.openxmlformats.org/officeDocument/2006/relationships">
  <sheetPr>
    <pageSetUpPr fitToPage="1"/>
  </sheetPr>
  <dimension ref="A1:J63"/>
  <sheetViews>
    <sheetView zoomScalePageLayoutView="0" workbookViewId="0" topLeftCell="A1">
      <selection activeCell="A1" sqref="A1"/>
    </sheetView>
  </sheetViews>
  <sheetFormatPr defaultColWidth="9.140625" defaultRowHeight="15"/>
  <cols>
    <col min="1" max="1" width="8.00390625" style="21" customWidth="1"/>
    <col min="2" max="2" width="54.8515625" style="21" customWidth="1"/>
    <col min="3" max="3" width="1.421875" style="21" customWidth="1"/>
    <col min="4" max="4" width="8.421875" style="21" customWidth="1"/>
    <col min="5" max="5" width="1.28515625" style="21" customWidth="1"/>
    <col min="6" max="6" width="9.8515625" style="21" customWidth="1"/>
    <col min="7" max="7" width="1.7109375" style="21" customWidth="1"/>
    <col min="8" max="8" width="13.7109375" style="21" customWidth="1"/>
    <col min="9" max="9" width="1.28515625" style="21" customWidth="1"/>
    <col min="10" max="10" width="9.140625" style="21" customWidth="1"/>
    <col min="11" max="11" width="1.421875" style="21" customWidth="1"/>
    <col min="12" max="12" width="9.140625" style="21" customWidth="1"/>
    <col min="13" max="13" width="17.57421875" style="21" bestFit="1" customWidth="1"/>
    <col min="14" max="14" width="17.140625" style="21" customWidth="1"/>
    <col min="15" max="15" width="14.00390625" style="21" customWidth="1"/>
    <col min="16" max="16" width="12.8515625" style="21" customWidth="1"/>
    <col min="17" max="16384" width="9.140625" style="21" customWidth="1"/>
  </cols>
  <sheetData>
    <row r="1" spans="1:10" ht="12.75">
      <c r="A1" s="19" t="s">
        <v>518</v>
      </c>
      <c r="B1" s="48"/>
      <c r="C1" s="48"/>
      <c r="D1" s="48"/>
      <c r="E1" s="48"/>
      <c r="F1" s="48"/>
      <c r="G1" s="48"/>
      <c r="H1" s="48"/>
      <c r="I1" s="48"/>
      <c r="J1" s="48" t="s">
        <v>489</v>
      </c>
    </row>
    <row r="3" ht="12.75">
      <c r="J3" s="23" t="s">
        <v>76</v>
      </c>
    </row>
    <row r="4" spans="3:10" ht="12.75">
      <c r="C4" s="168" t="s">
        <v>77</v>
      </c>
      <c r="D4" s="168"/>
      <c r="F4" s="23" t="s">
        <v>76</v>
      </c>
      <c r="H4" s="23" t="s">
        <v>31</v>
      </c>
      <c r="J4" s="23" t="s">
        <v>78</v>
      </c>
    </row>
    <row r="5" spans="1:10" ht="12.75">
      <c r="A5" s="49" t="s">
        <v>224</v>
      </c>
      <c r="B5" s="22"/>
      <c r="C5" s="169" t="s">
        <v>80</v>
      </c>
      <c r="D5" s="169"/>
      <c r="E5" s="22"/>
      <c r="F5" s="24" t="s">
        <v>80</v>
      </c>
      <c r="G5" s="22"/>
      <c r="H5" s="24" t="s">
        <v>81</v>
      </c>
      <c r="I5" s="22"/>
      <c r="J5" s="24" t="s">
        <v>82</v>
      </c>
    </row>
    <row r="6" spans="1:10" ht="16.5" customHeight="1">
      <c r="A6" s="21" t="s">
        <v>201</v>
      </c>
      <c r="B6" s="21" t="s">
        <v>225</v>
      </c>
      <c r="D6" s="25">
        <v>114793</v>
      </c>
      <c r="F6" s="26">
        <f>D6/$D$61</f>
        <v>0.3054248138205174</v>
      </c>
      <c r="H6" s="25">
        <v>1367859121</v>
      </c>
      <c r="J6" s="26">
        <f>H6/$H$61</f>
        <v>0.3148179035846671</v>
      </c>
    </row>
    <row r="7" spans="1:10" ht="12.75">
      <c r="A7" s="21" t="s">
        <v>140</v>
      </c>
      <c r="B7" s="21" t="s">
        <v>227</v>
      </c>
      <c r="D7" s="25">
        <v>12551</v>
      </c>
      <c r="F7" s="26">
        <f aca="true" t="shared" si="0" ref="F7:F59">D7/$D$61</f>
        <v>0.03339390762730579</v>
      </c>
      <c r="H7" s="25">
        <v>460649361</v>
      </c>
      <c r="J7" s="26">
        <f aca="true" t="shared" si="1" ref="J7:J59">H7/$H$61</f>
        <v>0.10602017699864906</v>
      </c>
    </row>
    <row r="8" spans="1:10" ht="12.75">
      <c r="A8" s="21" t="s">
        <v>19</v>
      </c>
      <c r="B8" s="21" t="s">
        <v>226</v>
      </c>
      <c r="D8" s="25">
        <v>36497</v>
      </c>
      <c r="F8" s="26">
        <f t="shared" si="0"/>
        <v>0.09710600324068039</v>
      </c>
      <c r="H8" s="25">
        <v>431966387</v>
      </c>
      <c r="J8" s="26">
        <f t="shared" si="1"/>
        <v>0.09941868302560597</v>
      </c>
    </row>
    <row r="9" spans="1:10" ht="12.75">
      <c r="A9" s="21" t="s">
        <v>17</v>
      </c>
      <c r="B9" s="21" t="s">
        <v>228</v>
      </c>
      <c r="D9" s="25">
        <v>29190</v>
      </c>
      <c r="F9" s="26">
        <f t="shared" si="0"/>
        <v>0.07766458159836316</v>
      </c>
      <c r="H9" s="25">
        <v>417174626</v>
      </c>
      <c r="J9" s="26">
        <f t="shared" si="1"/>
        <v>0.09601430379030793</v>
      </c>
    </row>
    <row r="10" spans="1:10" ht="12.75">
      <c r="A10" s="21" t="s">
        <v>165</v>
      </c>
      <c r="B10" s="21" t="s">
        <v>229</v>
      </c>
      <c r="D10" s="25">
        <v>13696</v>
      </c>
      <c r="F10" s="26">
        <f t="shared" si="0"/>
        <v>0.03644036004012271</v>
      </c>
      <c r="H10" s="25">
        <v>285375647</v>
      </c>
      <c r="J10" s="26">
        <f t="shared" si="1"/>
        <v>0.06568027477638028</v>
      </c>
    </row>
    <row r="11" spans="1:10" ht="12.75">
      <c r="A11" s="21" t="s">
        <v>120</v>
      </c>
      <c r="B11" s="21" t="s">
        <v>230</v>
      </c>
      <c r="D11" s="25">
        <v>40969</v>
      </c>
      <c r="F11" s="26">
        <f t="shared" si="0"/>
        <v>0.1090044619220055</v>
      </c>
      <c r="H11" s="25">
        <v>282784530</v>
      </c>
      <c r="J11" s="26">
        <f t="shared" si="1"/>
        <v>0.06508391948703861</v>
      </c>
    </row>
    <row r="12" spans="1:10" ht="12.75">
      <c r="A12" s="21" t="s">
        <v>136</v>
      </c>
      <c r="B12" s="21" t="s">
        <v>231</v>
      </c>
      <c r="D12" s="25">
        <v>11891</v>
      </c>
      <c r="F12" s="26">
        <f t="shared" si="0"/>
        <v>0.03163787392210128</v>
      </c>
      <c r="H12" s="25">
        <v>204488359</v>
      </c>
      <c r="J12" s="26">
        <f t="shared" si="1"/>
        <v>0.04706376226872328</v>
      </c>
    </row>
    <row r="13" spans="1:10" ht="12.75">
      <c r="A13" s="21" t="s">
        <v>214</v>
      </c>
      <c r="B13" s="21" t="s">
        <v>232</v>
      </c>
      <c r="D13" s="25">
        <v>44241</v>
      </c>
      <c r="F13" s="26">
        <f t="shared" si="0"/>
        <v>0.11771013204841332</v>
      </c>
      <c r="H13" s="25">
        <v>155983086</v>
      </c>
      <c r="J13" s="26">
        <f t="shared" si="1"/>
        <v>0.03590009188467212</v>
      </c>
    </row>
    <row r="14" spans="1:10" ht="12.75">
      <c r="A14" s="21" t="s">
        <v>233</v>
      </c>
      <c r="B14" s="21" t="s">
        <v>234</v>
      </c>
      <c r="D14" s="25">
        <v>9538</v>
      </c>
      <c r="F14" s="26">
        <f t="shared" si="0"/>
        <v>0.02537734769733429</v>
      </c>
      <c r="H14" s="25">
        <v>117665207</v>
      </c>
      <c r="J14" s="26">
        <f t="shared" si="1"/>
        <v>0.02708108841319478</v>
      </c>
    </row>
    <row r="15" spans="1:10" ht="12.75">
      <c r="A15" s="21" t="s">
        <v>152</v>
      </c>
      <c r="B15" s="21" t="s">
        <v>235</v>
      </c>
      <c r="D15" s="25">
        <v>2125</v>
      </c>
      <c r="F15" s="26">
        <f t="shared" si="0"/>
        <v>0.005653896399332707</v>
      </c>
      <c r="H15" s="25">
        <v>84146095</v>
      </c>
      <c r="J15" s="26">
        <f t="shared" si="1"/>
        <v>0.019366539153074257</v>
      </c>
    </row>
    <row r="16" spans="1:10" ht="12.75">
      <c r="A16" s="21" t="s">
        <v>212</v>
      </c>
      <c r="B16" s="21" t="s">
        <v>236</v>
      </c>
      <c r="D16" s="25">
        <v>1634</v>
      </c>
      <c r="F16" s="26">
        <f t="shared" si="0"/>
        <v>0.004347513748945714</v>
      </c>
      <c r="H16" s="25">
        <v>63180896</v>
      </c>
      <c r="J16" s="26">
        <f t="shared" si="1"/>
        <v>0.014541320023351206</v>
      </c>
    </row>
    <row r="17" spans="1:10" ht="12.75">
      <c r="A17" s="21" t="s">
        <v>2</v>
      </c>
      <c r="B17" s="21" t="s">
        <v>238</v>
      </c>
      <c r="D17" s="25">
        <v>588</v>
      </c>
      <c r="F17" s="26">
        <f t="shared" si="0"/>
        <v>0.0015644663919094739</v>
      </c>
      <c r="H17" s="25">
        <v>53719140</v>
      </c>
      <c r="J17" s="26">
        <f t="shared" si="1"/>
        <v>0.01236366141624846</v>
      </c>
    </row>
    <row r="18" spans="1:10" ht="12.75">
      <c r="A18" s="21" t="s">
        <v>130</v>
      </c>
      <c r="B18" s="21" t="s">
        <v>237</v>
      </c>
      <c r="D18" s="25">
        <v>4054</v>
      </c>
      <c r="F18" s="26">
        <f t="shared" si="0"/>
        <v>0.010786304001362256</v>
      </c>
      <c r="H18" s="25">
        <v>53083093</v>
      </c>
      <c r="J18" s="26">
        <f t="shared" si="1"/>
        <v>0.012217272815224308</v>
      </c>
    </row>
    <row r="19" spans="1:10" ht="12.75">
      <c r="A19" s="21" t="s">
        <v>160</v>
      </c>
      <c r="B19" s="21" t="s">
        <v>239</v>
      </c>
      <c r="D19" s="25">
        <v>2029</v>
      </c>
      <c r="F19" s="26">
        <f t="shared" si="0"/>
        <v>0.005398473314939324</v>
      </c>
      <c r="H19" s="25">
        <v>46426516</v>
      </c>
      <c r="J19" s="26">
        <f t="shared" si="1"/>
        <v>0.010685236669091162</v>
      </c>
    </row>
    <row r="20" spans="1:10" ht="12.75">
      <c r="A20" s="21" t="s">
        <v>118</v>
      </c>
      <c r="B20" s="21" t="s">
        <v>241</v>
      </c>
      <c r="D20" s="25">
        <v>2950</v>
      </c>
      <c r="F20" s="26">
        <f t="shared" si="0"/>
        <v>0.007848938530838347</v>
      </c>
      <c r="H20" s="25">
        <v>41234754</v>
      </c>
      <c r="J20" s="26">
        <f t="shared" si="1"/>
        <v>0.009490333185495838</v>
      </c>
    </row>
    <row r="21" spans="1:10" ht="12.75">
      <c r="A21" s="21" t="s">
        <v>0</v>
      </c>
      <c r="B21" s="21" t="s">
        <v>240</v>
      </c>
      <c r="D21" s="25">
        <v>6707</v>
      </c>
      <c r="F21" s="26">
        <f t="shared" si="0"/>
        <v>0.017845027364858573</v>
      </c>
      <c r="H21" s="25">
        <v>40392612</v>
      </c>
      <c r="J21" s="26">
        <f t="shared" si="1"/>
        <v>0.009296511047754944</v>
      </c>
    </row>
    <row r="22" spans="1:10" ht="12.75">
      <c r="A22" s="21" t="s">
        <v>245</v>
      </c>
      <c r="B22" s="21" t="s">
        <v>246</v>
      </c>
      <c r="D22" s="25">
        <v>15731</v>
      </c>
      <c r="F22" s="26">
        <f t="shared" si="0"/>
        <v>0.04185479729783662</v>
      </c>
      <c r="H22" s="25">
        <v>34041221</v>
      </c>
      <c r="J22" s="26">
        <f t="shared" si="1"/>
        <v>0.007834714603392513</v>
      </c>
    </row>
    <row r="23" spans="1:10" ht="12.75">
      <c r="A23" s="21" t="s">
        <v>216</v>
      </c>
      <c r="B23" s="21" t="s">
        <v>243</v>
      </c>
      <c r="D23" s="25">
        <v>1608</v>
      </c>
      <c r="F23" s="26">
        <f t="shared" si="0"/>
        <v>0.004278336663589173</v>
      </c>
      <c r="H23" s="25">
        <v>33705956</v>
      </c>
      <c r="J23" s="26">
        <f t="shared" si="1"/>
        <v>0.007757552107032397</v>
      </c>
    </row>
    <row r="24" spans="1:10" ht="12.75">
      <c r="A24" s="21" t="s">
        <v>22</v>
      </c>
      <c r="B24" s="21" t="s">
        <v>242</v>
      </c>
      <c r="D24" s="25">
        <v>2236</v>
      </c>
      <c r="F24" s="26">
        <f t="shared" si="0"/>
        <v>0.005949229340662557</v>
      </c>
      <c r="H24" s="25">
        <v>32072962</v>
      </c>
      <c r="J24" s="26">
        <f t="shared" si="1"/>
        <v>0.007381712417291175</v>
      </c>
    </row>
    <row r="25" spans="1:10" ht="12.75">
      <c r="A25" s="21" t="s">
        <v>154</v>
      </c>
      <c r="B25" s="21" t="s">
        <v>244</v>
      </c>
      <c r="D25" s="25">
        <v>690</v>
      </c>
      <c r="F25" s="26">
        <f t="shared" si="0"/>
        <v>0.0018358534190774437</v>
      </c>
      <c r="H25" s="25">
        <v>26146768</v>
      </c>
      <c r="J25" s="26">
        <f t="shared" si="1"/>
        <v>0.006017776656163891</v>
      </c>
    </row>
    <row r="26" spans="1:10" ht="12.75">
      <c r="A26" s="21" t="s">
        <v>206</v>
      </c>
      <c r="B26" s="21" t="s">
        <v>247</v>
      </c>
      <c r="D26" s="25">
        <v>2108</v>
      </c>
      <c r="F26" s="26">
        <f t="shared" si="0"/>
        <v>0.0056086652281380454</v>
      </c>
      <c r="H26" s="25">
        <v>25943928</v>
      </c>
      <c r="J26" s="26">
        <f t="shared" si="1"/>
        <v>0.0059710922698972485</v>
      </c>
    </row>
    <row r="27" spans="1:10" ht="12.75">
      <c r="A27" s="21" t="s">
        <v>183</v>
      </c>
      <c r="B27" s="21" t="s">
        <v>250</v>
      </c>
      <c r="D27" s="25">
        <v>2075</v>
      </c>
      <c r="F27" s="26">
        <f t="shared" si="0"/>
        <v>0.00552086354287782</v>
      </c>
      <c r="H27" s="25">
        <v>14332227</v>
      </c>
      <c r="J27" s="26">
        <f t="shared" si="1"/>
        <v>0.003298615762814044</v>
      </c>
    </row>
    <row r="28" spans="1:10" ht="12.75">
      <c r="A28" s="21" t="s">
        <v>97</v>
      </c>
      <c r="B28" s="21" t="s">
        <v>249</v>
      </c>
      <c r="D28" s="25">
        <v>8380</v>
      </c>
      <c r="F28" s="26">
        <f t="shared" si="0"/>
        <v>0.0222963067418391</v>
      </c>
      <c r="H28" s="25">
        <v>12411656</v>
      </c>
      <c r="J28" s="26">
        <f t="shared" si="1"/>
        <v>0.002856589148652579</v>
      </c>
    </row>
    <row r="29" spans="1:10" ht="12.75">
      <c r="A29" s="21" t="s">
        <v>191</v>
      </c>
      <c r="B29" s="21" t="s">
        <v>258</v>
      </c>
      <c r="D29" s="25">
        <v>162</v>
      </c>
      <c r="F29" s="26">
        <f t="shared" si="0"/>
        <v>0.0004310264549138346</v>
      </c>
      <c r="H29" s="25">
        <v>10244407</v>
      </c>
      <c r="J29" s="26">
        <f t="shared" si="1"/>
        <v>0.0023577886682148233</v>
      </c>
    </row>
    <row r="30" spans="1:10" ht="12.75">
      <c r="A30" s="21" t="s">
        <v>255</v>
      </c>
      <c r="B30" s="21" t="s">
        <v>256</v>
      </c>
      <c r="D30" s="25">
        <v>1268</v>
      </c>
      <c r="F30" s="26">
        <f t="shared" si="0"/>
        <v>0.00337371323969594</v>
      </c>
      <c r="H30" s="25">
        <v>7853149</v>
      </c>
      <c r="J30" s="26">
        <f t="shared" si="1"/>
        <v>0.0018074316768166836</v>
      </c>
    </row>
    <row r="31" spans="1:10" ht="12.75">
      <c r="A31" s="21" t="s">
        <v>252</v>
      </c>
      <c r="B31" s="21" t="s">
        <v>253</v>
      </c>
      <c r="D31" s="25">
        <v>1149</v>
      </c>
      <c r="F31" s="26">
        <f t="shared" si="0"/>
        <v>0.0030570950413333084</v>
      </c>
      <c r="H31" s="25">
        <v>6824475</v>
      </c>
      <c r="J31" s="26">
        <f t="shared" si="1"/>
        <v>0.001570678500133327</v>
      </c>
    </row>
    <row r="32" spans="1:10" ht="12.75">
      <c r="A32" s="21" t="s">
        <v>15</v>
      </c>
      <c r="B32" s="21" t="s">
        <v>251</v>
      </c>
      <c r="D32" s="25">
        <v>447</v>
      </c>
      <c r="F32" s="26">
        <f t="shared" si="0"/>
        <v>0.0011893137367066917</v>
      </c>
      <c r="H32" s="25">
        <v>5437741</v>
      </c>
      <c r="J32" s="26">
        <f t="shared" si="1"/>
        <v>0.0012515164724016862</v>
      </c>
    </row>
    <row r="33" spans="1:10" ht="12.75">
      <c r="A33" s="21" t="s">
        <v>185</v>
      </c>
      <c r="B33" s="21" t="s">
        <v>254</v>
      </c>
      <c r="D33" s="25">
        <v>830</v>
      </c>
      <c r="F33" s="26">
        <f t="shared" si="0"/>
        <v>0.002208345417151128</v>
      </c>
      <c r="H33" s="25">
        <v>5340755</v>
      </c>
      <c r="J33" s="26">
        <f t="shared" si="1"/>
        <v>0.001229194780987485</v>
      </c>
    </row>
    <row r="34" spans="1:10" ht="12.75">
      <c r="A34" s="21" t="s">
        <v>132</v>
      </c>
      <c r="B34" s="21" t="s">
        <v>257</v>
      </c>
      <c r="D34" s="25">
        <v>344</v>
      </c>
      <c r="F34" s="26">
        <f t="shared" si="0"/>
        <v>0.0009152660524096241</v>
      </c>
      <c r="H34" s="25">
        <v>3650610</v>
      </c>
      <c r="J34" s="26">
        <f t="shared" si="1"/>
        <v>0.0008402015743880261</v>
      </c>
    </row>
    <row r="35" spans="1:10" ht="12.75">
      <c r="A35" s="21" t="s">
        <v>128</v>
      </c>
      <c r="B35" s="21" t="s">
        <v>260</v>
      </c>
      <c r="D35" s="25">
        <v>2532</v>
      </c>
      <c r="F35" s="26">
        <f t="shared" si="0"/>
        <v>0.0067367838508754895</v>
      </c>
      <c r="H35" s="25">
        <v>3520949</v>
      </c>
      <c r="J35" s="26">
        <f t="shared" si="1"/>
        <v>0.0008103596092543291</v>
      </c>
    </row>
    <row r="36" spans="1:10" ht="12.75">
      <c r="A36" s="21" t="s">
        <v>105</v>
      </c>
      <c r="B36" s="21" t="s">
        <v>259</v>
      </c>
      <c r="D36" s="25">
        <v>501</v>
      </c>
      <c r="F36" s="26">
        <f t="shared" si="0"/>
        <v>0.00133298922167797</v>
      </c>
      <c r="H36" s="25">
        <v>3356744</v>
      </c>
      <c r="J36" s="26">
        <f t="shared" si="1"/>
        <v>0.0007725672130459185</v>
      </c>
    </row>
    <row r="37" spans="1:10" ht="12.75">
      <c r="A37" s="21" t="s">
        <v>111</v>
      </c>
      <c r="B37" s="21" t="s">
        <v>248</v>
      </c>
      <c r="D37" s="25">
        <v>83</v>
      </c>
      <c r="F37" s="26">
        <f t="shared" si="0"/>
        <v>0.0002208345417151128</v>
      </c>
      <c r="H37" s="25">
        <v>2369804</v>
      </c>
      <c r="J37" s="26">
        <f t="shared" si="1"/>
        <v>0.0005454192728861867</v>
      </c>
    </row>
    <row r="38" spans="1:10" ht="12.75">
      <c r="A38" s="21" t="s">
        <v>90</v>
      </c>
      <c r="B38" s="21" t="s">
        <v>261</v>
      </c>
      <c r="D38" s="25">
        <v>206</v>
      </c>
      <c r="F38" s="26">
        <f t="shared" si="0"/>
        <v>0.0005480953685941354</v>
      </c>
      <c r="H38" s="25">
        <v>2002196</v>
      </c>
      <c r="J38" s="26">
        <f t="shared" si="1"/>
        <v>0.0004608129138509478</v>
      </c>
    </row>
    <row r="39" spans="1:10" ht="12.75">
      <c r="A39" s="21" t="s">
        <v>266</v>
      </c>
      <c r="B39" s="21" t="s">
        <v>267</v>
      </c>
      <c r="D39" s="25">
        <v>137</v>
      </c>
      <c r="F39" s="26">
        <f t="shared" si="0"/>
        <v>0.000364510026686391</v>
      </c>
      <c r="H39" s="25">
        <v>1245372</v>
      </c>
      <c r="J39" s="26">
        <f t="shared" si="1"/>
        <v>0.00028662703359130803</v>
      </c>
    </row>
    <row r="40" spans="1:10" ht="12.75">
      <c r="A40" s="21" t="s">
        <v>179</v>
      </c>
      <c r="B40" s="21" t="s">
        <v>262</v>
      </c>
      <c r="D40" s="25">
        <v>436</v>
      </c>
      <c r="F40" s="26">
        <f t="shared" si="0"/>
        <v>0.0011600465082866167</v>
      </c>
      <c r="H40" s="25">
        <v>1144615</v>
      </c>
      <c r="J40" s="26">
        <f t="shared" si="1"/>
        <v>0.0002634374323929838</v>
      </c>
    </row>
    <row r="41" spans="1:10" ht="12.75">
      <c r="A41" s="21" t="s">
        <v>122</v>
      </c>
      <c r="B41" s="21" t="s">
        <v>263</v>
      </c>
      <c r="D41" s="25">
        <v>133</v>
      </c>
      <c r="F41" s="26">
        <f t="shared" si="0"/>
        <v>0.00035386739817</v>
      </c>
      <c r="H41" s="25">
        <v>1007448</v>
      </c>
      <c r="J41" s="26">
        <f t="shared" si="1"/>
        <v>0.0002318679332259727</v>
      </c>
    </row>
    <row r="42" spans="1:10" ht="12.75">
      <c r="A42" s="21" t="s">
        <v>18</v>
      </c>
      <c r="B42" s="21" t="s">
        <v>279</v>
      </c>
      <c r="D42" s="25">
        <v>30</v>
      </c>
      <c r="F42" s="26">
        <f t="shared" si="0"/>
        <v>7.981971387293234E-05</v>
      </c>
      <c r="H42" s="25">
        <v>983821</v>
      </c>
      <c r="J42" s="26">
        <f t="shared" si="1"/>
        <v>0.00022643009061937657</v>
      </c>
    </row>
    <row r="43" spans="1:10" ht="12.75">
      <c r="A43" s="21" t="s">
        <v>156</v>
      </c>
      <c r="B43" s="21" t="s">
        <v>268</v>
      </c>
      <c r="D43" s="25">
        <v>214</v>
      </c>
      <c r="F43" s="26">
        <f t="shared" si="0"/>
        <v>0.0005693806256269173</v>
      </c>
      <c r="H43" s="25">
        <v>765207</v>
      </c>
      <c r="J43" s="26">
        <f t="shared" si="1"/>
        <v>0.0001761152591300463</v>
      </c>
    </row>
    <row r="44" spans="1:10" ht="12.75">
      <c r="A44" s="21" t="s">
        <v>269</v>
      </c>
      <c r="B44" s="21" t="s">
        <v>270</v>
      </c>
      <c r="D44" s="25">
        <v>628</v>
      </c>
      <c r="F44" s="26">
        <f t="shared" si="0"/>
        <v>0.0016708926770733837</v>
      </c>
      <c r="H44" s="25">
        <v>749152</v>
      </c>
      <c r="J44" s="26">
        <f t="shared" si="1"/>
        <v>0.00017242014070413948</v>
      </c>
    </row>
    <row r="45" spans="1:10" ht="12.75">
      <c r="A45" s="21" t="s">
        <v>274</v>
      </c>
      <c r="B45" s="21" t="s">
        <v>275</v>
      </c>
      <c r="D45" s="25">
        <v>11</v>
      </c>
      <c r="F45" s="26">
        <f t="shared" si="0"/>
        <v>2.926722842007519E-05</v>
      </c>
      <c r="H45" s="25">
        <v>692680</v>
      </c>
      <c r="J45" s="26">
        <f t="shared" si="1"/>
        <v>0.00015942289824086878</v>
      </c>
    </row>
    <row r="46" spans="1:10" ht="12.75">
      <c r="A46" s="21" t="s">
        <v>126</v>
      </c>
      <c r="B46" s="21" t="s">
        <v>276</v>
      </c>
      <c r="D46" s="25">
        <v>28</v>
      </c>
      <c r="F46" s="26">
        <f t="shared" si="0"/>
        <v>7.449839961473685E-05</v>
      </c>
      <c r="H46" s="25">
        <v>639138</v>
      </c>
      <c r="J46" s="26">
        <f t="shared" si="1"/>
        <v>0.00014710000625956052</v>
      </c>
    </row>
    <row r="47" spans="1:10" ht="12.75">
      <c r="A47" s="21" t="s">
        <v>264</v>
      </c>
      <c r="B47" s="21" t="s">
        <v>265</v>
      </c>
      <c r="D47" s="25">
        <v>187</v>
      </c>
      <c r="F47" s="26">
        <f t="shared" si="0"/>
        <v>0.0004975428831412782</v>
      </c>
      <c r="H47" s="25">
        <v>608933</v>
      </c>
      <c r="J47" s="26">
        <f t="shared" si="1"/>
        <v>0.0001401482122978965</v>
      </c>
    </row>
    <row r="48" spans="1:10" ht="12.75">
      <c r="A48" s="21" t="s">
        <v>88</v>
      </c>
      <c r="B48" s="21" t="s">
        <v>271</v>
      </c>
      <c r="D48" s="25">
        <v>55</v>
      </c>
      <c r="F48" s="26">
        <f t="shared" si="0"/>
        <v>0.00014633614210037596</v>
      </c>
      <c r="H48" s="25">
        <v>521952</v>
      </c>
      <c r="J48" s="26">
        <f t="shared" si="1"/>
        <v>0.00012012920913353632</v>
      </c>
    </row>
    <row r="49" spans="1:10" ht="12.75">
      <c r="A49" s="21" t="s">
        <v>1</v>
      </c>
      <c r="B49" s="21" t="s">
        <v>273</v>
      </c>
      <c r="D49" s="25">
        <v>66</v>
      </c>
      <c r="F49" s="26">
        <f t="shared" si="0"/>
        <v>0.00017560337052045113</v>
      </c>
      <c r="H49" s="25">
        <v>459264</v>
      </c>
      <c r="J49" s="26">
        <f t="shared" si="1"/>
        <v>0.00010570133097201357</v>
      </c>
    </row>
    <row r="50" spans="1:10" ht="12.75">
      <c r="A50" s="21" t="s">
        <v>103</v>
      </c>
      <c r="B50" s="21" t="s">
        <v>282</v>
      </c>
      <c r="D50" s="25">
        <v>32</v>
      </c>
      <c r="F50" s="26">
        <f t="shared" si="0"/>
        <v>8.514102813112783E-05</v>
      </c>
      <c r="H50" s="25">
        <v>217647</v>
      </c>
      <c r="J50" s="26">
        <f t="shared" si="1"/>
        <v>5.0092272814907845E-05</v>
      </c>
    </row>
    <row r="51" spans="1:10" ht="12.75">
      <c r="A51" s="21" t="s">
        <v>14</v>
      </c>
      <c r="B51" s="21" t="s">
        <v>272</v>
      </c>
      <c r="D51" s="25">
        <v>16</v>
      </c>
      <c r="F51" s="26">
        <f t="shared" si="0"/>
        <v>4.2570514065563914E-05</v>
      </c>
      <c r="H51" s="25">
        <v>177477</v>
      </c>
      <c r="J51" s="26">
        <f t="shared" si="1"/>
        <v>4.0846996753327176E-05</v>
      </c>
    </row>
    <row r="52" spans="1:10" ht="12.75">
      <c r="A52" s="21" t="s">
        <v>13</v>
      </c>
      <c r="B52" s="21" t="s">
        <v>281</v>
      </c>
      <c r="D52" s="25">
        <v>10</v>
      </c>
      <c r="F52" s="26">
        <f t="shared" si="0"/>
        <v>2.6606571290977445E-05</v>
      </c>
      <c r="H52" s="25">
        <v>140948</v>
      </c>
      <c r="J52" s="26">
        <f t="shared" si="1"/>
        <v>3.243971048861519E-05</v>
      </c>
    </row>
    <row r="53" spans="1:10" ht="12.75">
      <c r="A53" s="21" t="s">
        <v>208</v>
      </c>
      <c r="B53" s="21" t="s">
        <v>277</v>
      </c>
      <c r="D53" s="25">
        <v>16</v>
      </c>
      <c r="F53" s="26">
        <f t="shared" si="0"/>
        <v>4.2570514065563914E-05</v>
      </c>
      <c r="H53" s="25">
        <v>100138</v>
      </c>
      <c r="J53" s="26">
        <f t="shared" si="1"/>
        <v>2.3047136028244094E-05</v>
      </c>
    </row>
    <row r="54" spans="1:10" ht="12.75">
      <c r="A54" s="21" t="s">
        <v>147</v>
      </c>
      <c r="B54" s="21" t="s">
        <v>285</v>
      </c>
      <c r="D54" s="25">
        <v>9</v>
      </c>
      <c r="F54" s="26">
        <f t="shared" si="0"/>
        <v>2.39459141618797E-05</v>
      </c>
      <c r="H54" s="25">
        <v>26776</v>
      </c>
      <c r="J54" s="26">
        <f t="shared" si="1"/>
        <v>6.162596759394673E-06</v>
      </c>
    </row>
    <row r="55" spans="1:10" ht="12.75">
      <c r="A55" s="21" t="s">
        <v>187</v>
      </c>
      <c r="B55" s="21" t="s">
        <v>280</v>
      </c>
      <c r="D55" s="25">
        <v>13</v>
      </c>
      <c r="F55" s="26">
        <f t="shared" si="0"/>
        <v>3.4588542678270676E-05</v>
      </c>
      <c r="H55" s="25">
        <v>23918</v>
      </c>
      <c r="J55" s="26">
        <f t="shared" si="1"/>
        <v>5.504817347296153E-06</v>
      </c>
    </row>
    <row r="56" spans="1:10" ht="12.75">
      <c r="A56" s="21" t="s">
        <v>149</v>
      </c>
      <c r="B56" s="21" t="s">
        <v>278</v>
      </c>
      <c r="D56" s="25">
        <v>12</v>
      </c>
      <c r="F56" s="26">
        <f t="shared" si="0"/>
        <v>3.192788554917293E-05</v>
      </c>
      <c r="H56" s="25">
        <v>13506</v>
      </c>
      <c r="J56" s="26">
        <f t="shared" si="1"/>
        <v>3.1084565219743226E-06</v>
      </c>
    </row>
    <row r="57" spans="1:10" ht="12.75">
      <c r="A57" s="21" t="s">
        <v>283</v>
      </c>
      <c r="B57" s="21" t="s">
        <v>284</v>
      </c>
      <c r="D57" s="25">
        <v>7</v>
      </c>
      <c r="F57" s="26">
        <f t="shared" si="0"/>
        <v>1.8624599903684213E-05</v>
      </c>
      <c r="H57" s="25">
        <v>12231</v>
      </c>
      <c r="J57" s="26">
        <f t="shared" si="1"/>
        <v>2.81501049313401E-06</v>
      </c>
    </row>
    <row r="58" spans="1:10" ht="12.75">
      <c r="A58" s="21" t="s">
        <v>16</v>
      </c>
      <c r="B58" s="21" t="s">
        <v>286</v>
      </c>
      <c r="D58" s="25">
        <v>3</v>
      </c>
      <c r="F58" s="26">
        <f t="shared" si="0"/>
        <v>7.981971387293233E-06</v>
      </c>
      <c r="H58" s="25">
        <v>5798</v>
      </c>
      <c r="J58" s="26">
        <f t="shared" si="1"/>
        <v>1.3344314315420645E-06</v>
      </c>
    </row>
    <row r="59" spans="1:10" ht="12.75">
      <c r="A59" s="21" t="s">
        <v>287</v>
      </c>
      <c r="B59" s="21" t="s">
        <v>288</v>
      </c>
      <c r="D59" s="25">
        <v>1</v>
      </c>
      <c r="F59" s="26">
        <f t="shared" si="0"/>
        <v>2.6606571290977447E-06</v>
      </c>
      <c r="H59" s="25">
        <v>638</v>
      </c>
      <c r="J59" s="26">
        <f t="shared" si="1"/>
        <v>1.468380912942113E-07</v>
      </c>
    </row>
    <row r="60" ht="6" customHeight="1"/>
    <row r="61" spans="2:10" ht="12.75">
      <c r="B61" s="21" t="s">
        <v>67</v>
      </c>
      <c r="D61" s="25">
        <f>SUM(D6:D59)</f>
        <v>375847</v>
      </c>
      <c r="F61" s="26">
        <f>SUM(F6:F59)</f>
        <v>1.0000000000000002</v>
      </c>
      <c r="H61" s="25">
        <f>SUM(H6:H59)</f>
        <v>4344921637</v>
      </c>
      <c r="J61" s="26">
        <f>SUM(J6:J59)</f>
        <v>1.0000000000000004</v>
      </c>
    </row>
    <row r="63" spans="1:10" ht="15" customHeight="1">
      <c r="A63" s="50" t="s">
        <v>83</v>
      </c>
      <c r="B63" s="176" t="s">
        <v>84</v>
      </c>
      <c r="C63" s="176"/>
      <c r="D63" s="176"/>
      <c r="E63" s="176"/>
      <c r="F63" s="176"/>
      <c r="G63" s="176"/>
      <c r="H63" s="176"/>
      <c r="I63" s="176"/>
      <c r="J63" s="176"/>
    </row>
  </sheetData>
  <sheetProtection/>
  <mergeCells count="3">
    <mergeCell ref="C4:D4"/>
    <mergeCell ref="C5:D5"/>
    <mergeCell ref="B63:J63"/>
  </mergeCells>
  <printOptions/>
  <pageMargins left="0.7" right="0.7" top="0.75" bottom="0.75" header="0.3" footer="0.3"/>
  <pageSetup fitToHeight="1" fitToWidth="1" horizontalDpi="600" verticalDpi="600" orientation="portrait" scale="81" r:id="rId1"/>
</worksheet>
</file>

<file path=xl/worksheets/sheet15.xml><?xml version="1.0" encoding="utf-8"?>
<worksheet xmlns="http://schemas.openxmlformats.org/spreadsheetml/2006/main" xmlns:r="http://schemas.openxmlformats.org/officeDocument/2006/relationships">
  <sheetPr>
    <pageSetUpPr fitToPage="1"/>
  </sheetPr>
  <dimension ref="A1:J65"/>
  <sheetViews>
    <sheetView zoomScalePageLayoutView="0" workbookViewId="0" topLeftCell="A1">
      <selection activeCell="A1" sqref="A1"/>
    </sheetView>
  </sheetViews>
  <sheetFormatPr defaultColWidth="9.140625" defaultRowHeight="15"/>
  <cols>
    <col min="1" max="1" width="8.00390625" style="21" customWidth="1"/>
    <col min="2" max="2" width="54.8515625" style="21" customWidth="1"/>
    <col min="3" max="3" width="1.421875" style="21" customWidth="1"/>
    <col min="4" max="4" width="8.421875" style="21" customWidth="1"/>
    <col min="5" max="5" width="1.28515625" style="21" customWidth="1"/>
    <col min="6" max="6" width="9.8515625" style="21" customWidth="1"/>
    <col min="7" max="7" width="1.7109375" style="21" customWidth="1"/>
    <col min="8" max="8" width="13.7109375" style="21" customWidth="1"/>
    <col min="9" max="9" width="1.28515625" style="21" customWidth="1"/>
    <col min="10" max="10" width="9.140625" style="21" customWidth="1"/>
    <col min="11" max="11" width="1.421875" style="21" customWidth="1"/>
    <col min="12" max="16384" width="9.140625" style="21" customWidth="1"/>
  </cols>
  <sheetData>
    <row r="1" spans="1:10" ht="12.75">
      <c r="A1" s="19" t="s">
        <v>519</v>
      </c>
      <c r="B1" s="48"/>
      <c r="C1" s="48"/>
      <c r="D1" s="48"/>
      <c r="E1" s="48"/>
      <c r="F1" s="48"/>
      <c r="G1" s="48"/>
      <c r="H1" s="48"/>
      <c r="I1" s="48"/>
      <c r="J1" s="48" t="s">
        <v>490</v>
      </c>
    </row>
    <row r="3" ht="12.75">
      <c r="J3" s="23" t="s">
        <v>76</v>
      </c>
    </row>
    <row r="4" spans="3:10" ht="12.75">
      <c r="C4" s="168" t="s">
        <v>77</v>
      </c>
      <c r="D4" s="168"/>
      <c r="F4" s="23" t="s">
        <v>76</v>
      </c>
      <c r="H4" s="23" t="s">
        <v>31</v>
      </c>
      <c r="J4" s="23" t="s">
        <v>78</v>
      </c>
    </row>
    <row r="5" spans="1:10" ht="12.75">
      <c r="A5" s="49" t="s">
        <v>289</v>
      </c>
      <c r="B5" s="22"/>
      <c r="C5" s="169" t="s">
        <v>80</v>
      </c>
      <c r="D5" s="169"/>
      <c r="E5" s="22"/>
      <c r="F5" s="24" t="s">
        <v>80</v>
      </c>
      <c r="G5" s="22"/>
      <c r="H5" s="24" t="s">
        <v>81</v>
      </c>
      <c r="I5" s="22"/>
      <c r="J5" s="24" t="s">
        <v>82</v>
      </c>
    </row>
    <row r="6" spans="1:10" ht="16.5" customHeight="1">
      <c r="A6" s="21" t="s">
        <v>264</v>
      </c>
      <c r="B6" s="21" t="s">
        <v>291</v>
      </c>
      <c r="D6" s="25">
        <v>48473</v>
      </c>
      <c r="F6" s="26">
        <f>D6/$D$62</f>
        <v>0.1292447900002133</v>
      </c>
      <c r="H6" s="25">
        <v>591016145</v>
      </c>
      <c r="J6" s="26">
        <f>H6/$H$62</f>
        <v>0.1364502229568636</v>
      </c>
    </row>
    <row r="7" spans="1:10" ht="12.75">
      <c r="A7" s="21" t="s">
        <v>136</v>
      </c>
      <c r="B7" s="21" t="s">
        <v>292</v>
      </c>
      <c r="D7" s="25">
        <v>33814</v>
      </c>
      <c r="F7" s="26">
        <f aca="true" t="shared" si="0" ref="F7:F60">D7/$D$62</f>
        <v>0.09015912629850045</v>
      </c>
      <c r="H7" s="25">
        <v>570977866</v>
      </c>
      <c r="J7" s="26">
        <f aca="true" t="shared" si="1" ref="J7:J60">H7/$H$62</f>
        <v>0.13182390663648313</v>
      </c>
    </row>
    <row r="8" spans="1:10" ht="12.75">
      <c r="A8" s="21" t="s">
        <v>293</v>
      </c>
      <c r="B8" s="21" t="s">
        <v>294</v>
      </c>
      <c r="D8" s="25">
        <v>22953</v>
      </c>
      <c r="F8" s="26">
        <f t="shared" si="0"/>
        <v>0.06120016637870353</v>
      </c>
      <c r="H8" s="25">
        <v>423649375</v>
      </c>
      <c r="J8" s="26">
        <f t="shared" si="1"/>
        <v>0.09780959820359207</v>
      </c>
    </row>
    <row r="9" spans="1:10" ht="12.75">
      <c r="A9" s="21" t="s">
        <v>105</v>
      </c>
      <c r="B9" s="21" t="s">
        <v>295</v>
      </c>
      <c r="D9" s="25">
        <v>24077</v>
      </c>
      <c r="F9" s="26">
        <f t="shared" si="0"/>
        <v>0.06419711610247222</v>
      </c>
      <c r="H9" s="25">
        <v>412481802</v>
      </c>
      <c r="J9" s="26">
        <f t="shared" si="1"/>
        <v>0.09523129668234168</v>
      </c>
    </row>
    <row r="10" spans="1:10" ht="12.75">
      <c r="A10" s="21" t="s">
        <v>22</v>
      </c>
      <c r="B10" s="21" t="s">
        <v>296</v>
      </c>
      <c r="D10" s="25">
        <v>16463</v>
      </c>
      <c r="F10" s="26">
        <f t="shared" si="0"/>
        <v>0.043895714681854055</v>
      </c>
      <c r="H10" s="25">
        <v>173123267</v>
      </c>
      <c r="J10" s="26">
        <f t="shared" si="1"/>
        <v>0.039969649866621874</v>
      </c>
    </row>
    <row r="11" spans="1:10" ht="12.75">
      <c r="A11" s="21" t="s">
        <v>255</v>
      </c>
      <c r="B11" s="21" t="s">
        <v>297</v>
      </c>
      <c r="D11" s="25">
        <v>36044</v>
      </c>
      <c r="F11" s="26">
        <f t="shared" si="0"/>
        <v>0.09610503188925151</v>
      </c>
      <c r="H11" s="25">
        <v>152647115</v>
      </c>
      <c r="J11" s="26">
        <f t="shared" si="1"/>
        <v>0.03524224008376624</v>
      </c>
    </row>
    <row r="12" spans="1:10" ht="12.75">
      <c r="A12" s="21" t="s">
        <v>298</v>
      </c>
      <c r="B12" s="21" t="s">
        <v>299</v>
      </c>
      <c r="D12" s="25">
        <v>23959</v>
      </c>
      <c r="F12" s="26">
        <f t="shared" si="0"/>
        <v>0.06388248970798405</v>
      </c>
      <c r="H12" s="25">
        <v>142056733</v>
      </c>
      <c r="J12" s="26">
        <f t="shared" si="1"/>
        <v>0.03279719691984665</v>
      </c>
    </row>
    <row r="13" spans="1:10" ht="12.75">
      <c r="A13" s="21" t="s">
        <v>111</v>
      </c>
      <c r="B13" s="21" t="s">
        <v>300</v>
      </c>
      <c r="D13" s="25">
        <v>13483</v>
      </c>
      <c r="F13" s="26">
        <f t="shared" si="0"/>
        <v>0.0359500650583392</v>
      </c>
      <c r="H13" s="25">
        <v>134791311</v>
      </c>
      <c r="J13" s="26">
        <f t="shared" si="1"/>
        <v>0.031119800354350625</v>
      </c>
    </row>
    <row r="14" spans="1:10" ht="12.75">
      <c r="A14" s="21" t="s">
        <v>85</v>
      </c>
      <c r="B14" s="21" t="s">
        <v>304</v>
      </c>
      <c r="D14" s="25">
        <v>11906</v>
      </c>
      <c r="F14" s="26">
        <f t="shared" si="0"/>
        <v>0.03174526993878117</v>
      </c>
      <c r="H14" s="25">
        <v>105510330</v>
      </c>
      <c r="J14" s="26">
        <f t="shared" si="1"/>
        <v>0.024359585054571146</v>
      </c>
    </row>
    <row r="15" spans="1:10" ht="12.75">
      <c r="A15" s="21" t="s">
        <v>18</v>
      </c>
      <c r="B15" s="21" t="s">
        <v>302</v>
      </c>
      <c r="D15" s="25">
        <v>7419</v>
      </c>
      <c r="F15" s="26">
        <f t="shared" si="0"/>
        <v>0.01978146797209957</v>
      </c>
      <c r="H15" s="25">
        <v>98491678</v>
      </c>
      <c r="J15" s="26">
        <f t="shared" si="1"/>
        <v>0.022739161249978403</v>
      </c>
    </row>
    <row r="16" spans="1:10" ht="12.75">
      <c r="A16" s="21" t="s">
        <v>124</v>
      </c>
      <c r="B16" s="21" t="s">
        <v>303</v>
      </c>
      <c r="D16" s="25">
        <v>11105</v>
      </c>
      <c r="F16" s="26">
        <f t="shared" si="0"/>
        <v>0.029609543311789423</v>
      </c>
      <c r="H16" s="25">
        <v>92236099</v>
      </c>
      <c r="J16" s="26">
        <f t="shared" si="1"/>
        <v>0.02129491111147453</v>
      </c>
    </row>
    <row r="17" spans="1:10" ht="12.75">
      <c r="A17" s="21" t="s">
        <v>120</v>
      </c>
      <c r="B17" s="21" t="s">
        <v>301</v>
      </c>
      <c r="D17" s="25">
        <v>5815</v>
      </c>
      <c r="F17" s="26">
        <f t="shared" si="0"/>
        <v>0.015504682067362044</v>
      </c>
      <c r="H17" s="25">
        <v>88496511</v>
      </c>
      <c r="J17" s="26">
        <f t="shared" si="1"/>
        <v>0.020431537715191406</v>
      </c>
    </row>
    <row r="18" spans="1:10" ht="12.75">
      <c r="A18" s="21" t="s">
        <v>179</v>
      </c>
      <c r="B18" s="21" t="s">
        <v>305</v>
      </c>
      <c r="D18" s="25">
        <v>7367</v>
      </c>
      <c r="F18" s="26">
        <f t="shared" si="0"/>
        <v>0.019642819052494615</v>
      </c>
      <c r="H18" s="25">
        <v>82461358</v>
      </c>
      <c r="J18" s="26">
        <f t="shared" si="1"/>
        <v>0.01903817819465109</v>
      </c>
    </row>
    <row r="19" spans="1:10" ht="12.75">
      <c r="A19" s="21" t="s">
        <v>138</v>
      </c>
      <c r="B19" s="21" t="s">
        <v>307</v>
      </c>
      <c r="D19" s="25">
        <v>1471</v>
      </c>
      <c r="F19" s="26">
        <f t="shared" si="0"/>
        <v>0.003922164629594079</v>
      </c>
      <c r="H19" s="25">
        <v>81576231</v>
      </c>
      <c r="J19" s="26">
        <f t="shared" si="1"/>
        <v>0.018833825441317863</v>
      </c>
    </row>
    <row r="20" spans="1:10" ht="12.75">
      <c r="A20" s="21" t="s">
        <v>206</v>
      </c>
      <c r="B20" s="21" t="s">
        <v>309</v>
      </c>
      <c r="D20" s="25">
        <v>6932</v>
      </c>
      <c r="F20" s="26">
        <f t="shared" si="0"/>
        <v>0.018482967513491606</v>
      </c>
      <c r="H20" s="25">
        <v>81235206</v>
      </c>
      <c r="J20" s="26">
        <f t="shared" si="1"/>
        <v>0.01875509165768516</v>
      </c>
    </row>
    <row r="21" spans="1:10" ht="12.75">
      <c r="A21" s="21" t="s">
        <v>126</v>
      </c>
      <c r="B21" s="21" t="s">
        <v>306</v>
      </c>
      <c r="D21" s="25">
        <v>5819</v>
      </c>
      <c r="F21" s="26">
        <f t="shared" si="0"/>
        <v>0.015515347368870117</v>
      </c>
      <c r="H21" s="25">
        <v>75976817</v>
      </c>
      <c r="J21" s="26">
        <f t="shared" si="1"/>
        <v>0.01754106669827577</v>
      </c>
    </row>
    <row r="22" spans="1:10" ht="12.75">
      <c r="A22" s="21" t="s">
        <v>90</v>
      </c>
      <c r="B22" s="21" t="s">
        <v>308</v>
      </c>
      <c r="D22" s="25">
        <v>5019</v>
      </c>
      <c r="F22" s="26">
        <f t="shared" si="0"/>
        <v>0.013382287067255392</v>
      </c>
      <c r="H22" s="25">
        <v>73623811</v>
      </c>
      <c r="J22" s="26">
        <f t="shared" si="1"/>
        <v>0.016997818944326785</v>
      </c>
    </row>
    <row r="23" spans="1:10" ht="12.75">
      <c r="A23" s="21" t="s">
        <v>199</v>
      </c>
      <c r="B23" s="21" t="s">
        <v>321</v>
      </c>
      <c r="D23" s="25">
        <v>2414</v>
      </c>
      <c r="F23" s="26">
        <f t="shared" si="0"/>
        <v>0.0064365094601224375</v>
      </c>
      <c r="H23" s="25">
        <v>60852840</v>
      </c>
      <c r="J23" s="26">
        <f t="shared" si="1"/>
        <v>0.014049334617683493</v>
      </c>
    </row>
    <row r="24" spans="1:10" ht="12.75">
      <c r="A24" s="21" t="s">
        <v>317</v>
      </c>
      <c r="B24" s="21" t="s">
        <v>318</v>
      </c>
      <c r="D24" s="25">
        <v>2730</v>
      </c>
      <c r="F24" s="26">
        <f t="shared" si="0"/>
        <v>0.007279068279260254</v>
      </c>
      <c r="H24" s="25">
        <v>60400045</v>
      </c>
      <c r="J24" s="26">
        <f t="shared" si="1"/>
        <v>0.013944796054352449</v>
      </c>
    </row>
    <row r="25" spans="1:10" ht="12.75">
      <c r="A25" s="21" t="s">
        <v>187</v>
      </c>
      <c r="B25" s="21" t="s">
        <v>311</v>
      </c>
      <c r="D25" s="25">
        <v>5841</v>
      </c>
      <c r="F25" s="26">
        <f t="shared" si="0"/>
        <v>0.015574006527164523</v>
      </c>
      <c r="H25" s="25">
        <v>56947422</v>
      </c>
      <c r="J25" s="26">
        <f t="shared" si="1"/>
        <v>0.013147675396783956</v>
      </c>
    </row>
    <row r="26" spans="1:10" ht="12.75">
      <c r="A26" s="21" t="s">
        <v>97</v>
      </c>
      <c r="B26" s="21" t="s">
        <v>310</v>
      </c>
      <c r="D26" s="25">
        <v>4102</v>
      </c>
      <c r="F26" s="26">
        <f t="shared" si="0"/>
        <v>0.01093726669652951</v>
      </c>
      <c r="H26" s="25">
        <v>54783101</v>
      </c>
      <c r="J26" s="26">
        <f t="shared" si="1"/>
        <v>0.01264799009123241</v>
      </c>
    </row>
    <row r="27" spans="1:10" ht="12.75">
      <c r="A27" s="21" t="s">
        <v>216</v>
      </c>
      <c r="B27" s="21" t="s">
        <v>315</v>
      </c>
      <c r="D27" s="25">
        <v>3939</v>
      </c>
      <c r="F27" s="26">
        <f t="shared" si="0"/>
        <v>0.01050265566007551</v>
      </c>
      <c r="H27" s="25">
        <v>53668096</v>
      </c>
      <c r="J27" s="26">
        <f t="shared" si="1"/>
        <v>0.012390564499503409</v>
      </c>
    </row>
    <row r="28" spans="1:10" ht="12.75">
      <c r="A28" s="21" t="s">
        <v>144</v>
      </c>
      <c r="B28" s="21" t="s">
        <v>312</v>
      </c>
      <c r="D28" s="25">
        <v>7135</v>
      </c>
      <c r="F28" s="26">
        <f t="shared" si="0"/>
        <v>0.019024231565026344</v>
      </c>
      <c r="H28" s="25">
        <v>49468111</v>
      </c>
      <c r="J28" s="26">
        <f t="shared" si="1"/>
        <v>0.011420897436236494</v>
      </c>
    </row>
    <row r="29" spans="1:10" ht="12.75">
      <c r="A29" s="21" t="s">
        <v>287</v>
      </c>
      <c r="B29" s="21" t="s">
        <v>313</v>
      </c>
      <c r="D29" s="25">
        <v>3311</v>
      </c>
      <c r="F29" s="26">
        <f t="shared" si="0"/>
        <v>0.00882820332330795</v>
      </c>
      <c r="H29" s="25">
        <v>48824546</v>
      </c>
      <c r="J29" s="26">
        <f t="shared" si="1"/>
        <v>0.011272315052353845</v>
      </c>
    </row>
    <row r="30" spans="1:10" ht="12.75">
      <c r="A30" s="21" t="s">
        <v>21</v>
      </c>
      <c r="B30" s="21" t="s">
        <v>314</v>
      </c>
      <c r="D30" s="25">
        <v>3274</v>
      </c>
      <c r="F30" s="26">
        <f t="shared" si="0"/>
        <v>0.00872954928435827</v>
      </c>
      <c r="H30" s="25">
        <v>46315184</v>
      </c>
      <c r="J30" s="26">
        <f t="shared" si="1"/>
        <v>0.010692968773447232</v>
      </c>
    </row>
    <row r="31" spans="1:10" ht="12.75">
      <c r="A31" s="21" t="s">
        <v>185</v>
      </c>
      <c r="B31" s="21" t="s">
        <v>322</v>
      </c>
      <c r="D31" s="25">
        <v>3316</v>
      </c>
      <c r="F31" s="26">
        <f t="shared" si="0"/>
        <v>0.008841534950193042</v>
      </c>
      <c r="H31" s="25">
        <v>45470216</v>
      </c>
      <c r="J31" s="26">
        <f t="shared" si="1"/>
        <v>0.010497887686463703</v>
      </c>
    </row>
    <row r="32" spans="1:10" ht="12.75">
      <c r="A32" s="21" t="s">
        <v>233</v>
      </c>
      <c r="B32" s="21" t="s">
        <v>319</v>
      </c>
      <c r="D32" s="25">
        <v>10742</v>
      </c>
      <c r="F32" s="26">
        <f t="shared" si="0"/>
        <v>0.02864166719993174</v>
      </c>
      <c r="H32" s="25">
        <v>44991602</v>
      </c>
      <c r="J32" s="26">
        <f t="shared" si="1"/>
        <v>0.010387388189008728</v>
      </c>
    </row>
    <row r="33" spans="1:10" ht="12.75">
      <c r="A33" s="21" t="s">
        <v>20</v>
      </c>
      <c r="B33" s="21" t="s">
        <v>316</v>
      </c>
      <c r="D33" s="25">
        <v>4892</v>
      </c>
      <c r="F33" s="26">
        <f t="shared" si="0"/>
        <v>0.013043663744374054</v>
      </c>
      <c r="H33" s="25">
        <v>37424212</v>
      </c>
      <c r="J33" s="26">
        <f t="shared" si="1"/>
        <v>0.00864027508315349</v>
      </c>
    </row>
    <row r="34" spans="1:10" ht="12.75">
      <c r="A34" s="21" t="s">
        <v>109</v>
      </c>
      <c r="B34" s="21" t="s">
        <v>320</v>
      </c>
      <c r="D34" s="25">
        <v>2552</v>
      </c>
      <c r="F34" s="26">
        <f t="shared" si="0"/>
        <v>0.006804462362150978</v>
      </c>
      <c r="H34" s="25">
        <v>34832988</v>
      </c>
      <c r="J34" s="26">
        <f t="shared" si="1"/>
        <v>0.00804202900219207</v>
      </c>
    </row>
    <row r="35" spans="1:10" ht="12.75">
      <c r="A35" s="21" t="s">
        <v>189</v>
      </c>
      <c r="B35" s="21" t="s">
        <v>326</v>
      </c>
      <c r="D35" s="25">
        <v>2023</v>
      </c>
      <c r="F35" s="26">
        <f t="shared" si="0"/>
        <v>0.00539397623770824</v>
      </c>
      <c r="H35" s="25">
        <v>34456082</v>
      </c>
      <c r="J35" s="26">
        <f t="shared" si="1"/>
        <v>0.007955011230902963</v>
      </c>
    </row>
    <row r="36" spans="1:10" ht="12.75">
      <c r="A36" s="21" t="s">
        <v>156</v>
      </c>
      <c r="B36" s="21" t="s">
        <v>324</v>
      </c>
      <c r="D36" s="25">
        <v>3220</v>
      </c>
      <c r="F36" s="26">
        <f t="shared" si="0"/>
        <v>0.008585567713999275</v>
      </c>
      <c r="H36" s="25">
        <v>34382627</v>
      </c>
      <c r="J36" s="26">
        <f t="shared" si="1"/>
        <v>0.007938052386018453</v>
      </c>
    </row>
    <row r="37" spans="1:10" ht="12.75">
      <c r="A37" s="21" t="s">
        <v>274</v>
      </c>
      <c r="B37" s="21" t="s">
        <v>323</v>
      </c>
      <c r="D37" s="25">
        <v>1173</v>
      </c>
      <c r="F37" s="26">
        <f t="shared" si="0"/>
        <v>0.0031275996672425928</v>
      </c>
      <c r="H37" s="25">
        <v>30916480</v>
      </c>
      <c r="J37" s="26">
        <f t="shared" si="1"/>
        <v>0.007137809389355031</v>
      </c>
    </row>
    <row r="38" spans="1:10" ht="12.75">
      <c r="A38" s="21" t="s">
        <v>201</v>
      </c>
      <c r="B38" s="21" t="s">
        <v>329</v>
      </c>
      <c r="D38" s="25">
        <v>2268</v>
      </c>
      <c r="F38" s="26">
        <f t="shared" si="0"/>
        <v>0.00604722595507775</v>
      </c>
      <c r="H38" s="25">
        <v>28532126</v>
      </c>
      <c r="J38" s="26">
        <f t="shared" si="1"/>
        <v>0.006587324199296324</v>
      </c>
    </row>
    <row r="39" spans="1:10" ht="12.75">
      <c r="A39" s="21" t="s">
        <v>331</v>
      </c>
      <c r="B39" s="21" t="s">
        <v>332</v>
      </c>
      <c r="D39" s="25">
        <v>744</v>
      </c>
      <c r="F39" s="26">
        <f t="shared" si="0"/>
        <v>0.001983746080501696</v>
      </c>
      <c r="H39" s="25">
        <v>28320943</v>
      </c>
      <c r="J39" s="26">
        <f t="shared" si="1"/>
        <v>0.006538567549112597</v>
      </c>
    </row>
    <row r="40" spans="1:10" ht="12.75">
      <c r="A40" s="21" t="s">
        <v>210</v>
      </c>
      <c r="B40" s="21" t="s">
        <v>327</v>
      </c>
      <c r="D40" s="25">
        <v>13564</v>
      </c>
      <c r="F40" s="26">
        <f t="shared" si="0"/>
        <v>0.03616603741387769</v>
      </c>
      <c r="H40" s="25">
        <v>26840376</v>
      </c>
      <c r="J40" s="26">
        <f t="shared" si="1"/>
        <v>0.006196743220011444</v>
      </c>
    </row>
    <row r="41" spans="1:10" ht="12.75">
      <c r="A41" s="21" t="s">
        <v>245</v>
      </c>
      <c r="B41" s="21" t="s">
        <v>325</v>
      </c>
      <c r="D41" s="25">
        <v>1023</v>
      </c>
      <c r="F41" s="26">
        <f t="shared" si="0"/>
        <v>0.0027276508606898318</v>
      </c>
      <c r="H41" s="25">
        <v>24720706</v>
      </c>
      <c r="J41" s="26">
        <f t="shared" si="1"/>
        <v>0.005707366666524948</v>
      </c>
    </row>
    <row r="42" spans="1:10" ht="12.75">
      <c r="A42" s="21" t="s">
        <v>214</v>
      </c>
      <c r="B42" s="21" t="s">
        <v>328</v>
      </c>
      <c r="D42" s="25">
        <v>1659</v>
      </c>
      <c r="F42" s="26">
        <f t="shared" si="0"/>
        <v>0.004423433800473539</v>
      </c>
      <c r="H42" s="25">
        <v>20475159</v>
      </c>
      <c r="J42" s="26">
        <f t="shared" si="1"/>
        <v>0.004727180525038334</v>
      </c>
    </row>
    <row r="43" spans="1:10" ht="12.75">
      <c r="A43" s="21" t="s">
        <v>191</v>
      </c>
      <c r="B43" s="21" t="s">
        <v>335</v>
      </c>
      <c r="D43" s="25">
        <v>265</v>
      </c>
      <c r="F43" s="26">
        <f t="shared" si="0"/>
        <v>0.0007065762249098781</v>
      </c>
      <c r="H43" s="25">
        <v>17690747</v>
      </c>
      <c r="J43" s="26">
        <f t="shared" si="1"/>
        <v>0.00408433237035084</v>
      </c>
    </row>
    <row r="44" spans="1:10" ht="12.75">
      <c r="A44" s="21" t="s">
        <v>158</v>
      </c>
      <c r="B44" s="21" t="s">
        <v>334</v>
      </c>
      <c r="D44" s="25">
        <v>1048</v>
      </c>
      <c r="F44" s="26">
        <f t="shared" si="0"/>
        <v>0.002794308995115292</v>
      </c>
      <c r="H44" s="25">
        <v>16662415</v>
      </c>
      <c r="J44" s="26">
        <f t="shared" si="1"/>
        <v>0.0038469173151772164</v>
      </c>
    </row>
    <row r="45" spans="1:10" ht="12.75">
      <c r="A45" s="21" t="s">
        <v>154</v>
      </c>
      <c r="B45" s="21" t="s">
        <v>330</v>
      </c>
      <c r="D45" s="25">
        <v>535</v>
      </c>
      <c r="F45" s="26">
        <f t="shared" si="0"/>
        <v>0.0014264840767048484</v>
      </c>
      <c r="H45" s="25">
        <v>14260238</v>
      </c>
      <c r="J45" s="26">
        <f t="shared" si="1"/>
        <v>0.003292317258977652</v>
      </c>
    </row>
    <row r="46" spans="1:10" ht="12.75">
      <c r="A46" s="21" t="s">
        <v>99</v>
      </c>
      <c r="B46" s="21" t="s">
        <v>336</v>
      </c>
      <c r="D46" s="25">
        <v>2341</v>
      </c>
      <c r="F46" s="26">
        <f t="shared" si="0"/>
        <v>0.006241867707600094</v>
      </c>
      <c r="H46" s="25">
        <v>12423263</v>
      </c>
      <c r="J46" s="26">
        <f t="shared" si="1"/>
        <v>0.0028682076125039766</v>
      </c>
    </row>
    <row r="47" spans="1:10" ht="12.75">
      <c r="A47" s="21" t="s">
        <v>339</v>
      </c>
      <c r="B47" s="21" t="s">
        <v>340</v>
      </c>
      <c r="D47" s="25">
        <v>205</v>
      </c>
      <c r="F47" s="26">
        <f t="shared" si="0"/>
        <v>0.0005465967022887737</v>
      </c>
      <c r="H47" s="25">
        <v>9195367</v>
      </c>
      <c r="J47" s="26">
        <f t="shared" si="1"/>
        <v>0.002122970561692838</v>
      </c>
    </row>
    <row r="48" spans="1:10" ht="12.75">
      <c r="A48" s="21" t="s">
        <v>132</v>
      </c>
      <c r="B48" s="21" t="s">
        <v>337</v>
      </c>
      <c r="D48" s="25">
        <v>856</v>
      </c>
      <c r="F48" s="26">
        <f t="shared" si="0"/>
        <v>0.0022823745227277576</v>
      </c>
      <c r="H48" s="25">
        <v>9113656</v>
      </c>
      <c r="J48" s="26">
        <f t="shared" si="1"/>
        <v>0.0021041056216021944</v>
      </c>
    </row>
    <row r="49" spans="1:10" ht="12.75">
      <c r="A49" s="21" t="s">
        <v>88</v>
      </c>
      <c r="B49" s="21" t="s">
        <v>338</v>
      </c>
      <c r="D49" s="25">
        <v>1111</v>
      </c>
      <c r="F49" s="26">
        <f t="shared" si="0"/>
        <v>0.002962287493867452</v>
      </c>
      <c r="H49" s="25">
        <v>7879189</v>
      </c>
      <c r="J49" s="26">
        <f t="shared" si="1"/>
        <v>0.0018190993678679744</v>
      </c>
    </row>
    <row r="50" spans="1:10" ht="12.75">
      <c r="A50" s="21" t="s">
        <v>122</v>
      </c>
      <c r="B50" s="21" t="s">
        <v>344</v>
      </c>
      <c r="D50" s="25">
        <v>1423</v>
      </c>
      <c r="F50" s="26">
        <f t="shared" si="0"/>
        <v>0.003794181011497195</v>
      </c>
      <c r="H50" s="25">
        <v>5814237</v>
      </c>
      <c r="J50" s="26">
        <f t="shared" si="1"/>
        <v>0.0013423557743486782</v>
      </c>
    </row>
    <row r="51" spans="1:10" ht="12.75">
      <c r="A51" s="21" t="s">
        <v>130</v>
      </c>
      <c r="B51" s="21" t="s">
        <v>342</v>
      </c>
      <c r="D51" s="25">
        <v>1057</v>
      </c>
      <c r="F51" s="26">
        <f t="shared" si="0"/>
        <v>0.0028183059235084578</v>
      </c>
      <c r="H51" s="25">
        <v>5776956</v>
      </c>
      <c r="J51" s="26">
        <f t="shared" si="1"/>
        <v>0.0013337485631834828</v>
      </c>
    </row>
    <row r="52" spans="1:10" ht="12.75">
      <c r="A52" s="21" t="s">
        <v>152</v>
      </c>
      <c r="B52" s="21" t="s">
        <v>343</v>
      </c>
      <c r="D52" s="25">
        <v>772</v>
      </c>
      <c r="F52" s="26">
        <f t="shared" si="0"/>
        <v>0.0020584031910582112</v>
      </c>
      <c r="H52" s="25">
        <v>5492384</v>
      </c>
      <c r="J52" s="26">
        <f t="shared" si="1"/>
        <v>0.0012680483057949464</v>
      </c>
    </row>
    <row r="53" spans="1:10" ht="12.75">
      <c r="A53" s="21" t="s">
        <v>19</v>
      </c>
      <c r="B53" s="21" t="s">
        <v>333</v>
      </c>
      <c r="D53" s="25">
        <v>237</v>
      </c>
      <c r="F53" s="26">
        <f t="shared" si="0"/>
        <v>0.0006319191143533628</v>
      </c>
      <c r="H53" s="25">
        <v>5297486</v>
      </c>
      <c r="J53" s="26">
        <f t="shared" si="1"/>
        <v>0.0012230514376402755</v>
      </c>
    </row>
    <row r="54" spans="1:10" ht="12.75">
      <c r="A54" s="21" t="s">
        <v>176</v>
      </c>
      <c r="B54" s="21" t="s">
        <v>346</v>
      </c>
      <c r="D54" s="25">
        <v>1040</v>
      </c>
      <c r="F54" s="26">
        <f t="shared" si="0"/>
        <v>0.0027729783920991445</v>
      </c>
      <c r="H54" s="25">
        <v>5186561</v>
      </c>
      <c r="J54" s="26">
        <f t="shared" si="1"/>
        <v>0.0011974417464168823</v>
      </c>
    </row>
    <row r="55" spans="1:10" ht="12.75">
      <c r="A55" s="21" t="s">
        <v>142</v>
      </c>
      <c r="B55" s="21" t="s">
        <v>345</v>
      </c>
      <c r="D55" s="25">
        <v>1064</v>
      </c>
      <c r="F55" s="26">
        <f t="shared" si="0"/>
        <v>0.0028369702011475863</v>
      </c>
      <c r="H55" s="25">
        <v>5013433</v>
      </c>
      <c r="J55" s="26">
        <f t="shared" si="1"/>
        <v>0.0011574710038239268</v>
      </c>
    </row>
    <row r="56" spans="1:10" ht="12.75">
      <c r="A56" s="21" t="s">
        <v>283</v>
      </c>
      <c r="B56" s="21" t="s">
        <v>341</v>
      </c>
      <c r="D56" s="25">
        <v>645</v>
      </c>
      <c r="F56" s="26">
        <f t="shared" si="0"/>
        <v>0.0017197798681768733</v>
      </c>
      <c r="H56" s="25">
        <v>5008092</v>
      </c>
      <c r="J56" s="26">
        <f t="shared" si="1"/>
        <v>0.0011562379061378855</v>
      </c>
    </row>
    <row r="57" spans="1:10" ht="12.75">
      <c r="A57" s="21" t="s">
        <v>107</v>
      </c>
      <c r="B57" s="21" t="s">
        <v>347</v>
      </c>
      <c r="D57" s="25">
        <v>289</v>
      </c>
      <c r="F57" s="26">
        <f t="shared" si="0"/>
        <v>0.00077056803395832</v>
      </c>
      <c r="H57" s="25">
        <v>2446026</v>
      </c>
      <c r="J57" s="26">
        <f t="shared" si="1"/>
        <v>0.0005647236473688637</v>
      </c>
    </row>
    <row r="58" spans="1:10" ht="12.75">
      <c r="A58" s="21" t="s">
        <v>101</v>
      </c>
      <c r="B58" s="21" t="s">
        <v>348</v>
      </c>
      <c r="D58" s="25">
        <v>52</v>
      </c>
      <c r="F58" s="26">
        <f t="shared" si="0"/>
        <v>0.00013864891960495724</v>
      </c>
      <c r="H58" s="25">
        <v>597860</v>
      </c>
      <c r="J58" s="26">
        <f t="shared" si="1"/>
        <v>0.0001380302906902661</v>
      </c>
    </row>
    <row r="59" spans="1:10" ht="12.75">
      <c r="A59" s="21" t="s">
        <v>349</v>
      </c>
      <c r="B59" s="21" t="s">
        <v>350</v>
      </c>
      <c r="D59" s="25">
        <v>53</v>
      </c>
      <c r="F59" s="26">
        <f t="shared" si="0"/>
        <v>0.00014131524498197564</v>
      </c>
      <c r="H59" s="25">
        <v>399568</v>
      </c>
      <c r="J59" s="26">
        <f t="shared" si="1"/>
        <v>9.224983640070961E-05</v>
      </c>
    </row>
    <row r="60" spans="1:10" ht="12.75">
      <c r="A60" s="21" t="s">
        <v>16</v>
      </c>
      <c r="B60" s="21" t="s">
        <v>351</v>
      </c>
      <c r="D60" s="25">
        <v>14</v>
      </c>
      <c r="F60" s="26">
        <f t="shared" si="0"/>
        <v>3.732855527825771E-05</v>
      </c>
      <c r="H60" s="25">
        <v>136120</v>
      </c>
      <c r="J60" s="26">
        <f t="shared" si="1"/>
        <v>3.1426560011974416E-05</v>
      </c>
    </row>
    <row r="61" ht="6.75" customHeight="1"/>
    <row r="62" spans="2:10" ht="12.75">
      <c r="B62" s="21" t="s">
        <v>67</v>
      </c>
      <c r="D62" s="25">
        <f>SUM(D6:D60)</f>
        <v>375048</v>
      </c>
      <c r="F62" s="26">
        <f>SUM(F6:F60)</f>
        <v>0.9999999999999998</v>
      </c>
      <c r="H62" s="25">
        <f>SUM(H6:H60)</f>
        <v>4331368115</v>
      </c>
      <c r="J62" s="26">
        <f>SUM(J6:J60)</f>
        <v>0.9999999999999999</v>
      </c>
    </row>
    <row r="64" spans="1:10" ht="25.5" customHeight="1">
      <c r="A64" s="50" t="s">
        <v>83</v>
      </c>
      <c r="B64" s="176" t="s">
        <v>84</v>
      </c>
      <c r="C64" s="176"/>
      <c r="D64" s="176"/>
      <c r="E64" s="176"/>
      <c r="F64" s="176"/>
      <c r="G64" s="176"/>
      <c r="H64" s="176"/>
      <c r="I64" s="176"/>
      <c r="J64" s="176"/>
    </row>
    <row r="65" ht="12.75">
      <c r="B65" s="21" t="s">
        <v>290</v>
      </c>
    </row>
  </sheetData>
  <sheetProtection/>
  <mergeCells count="3">
    <mergeCell ref="C4:D4"/>
    <mergeCell ref="C5:D5"/>
    <mergeCell ref="B64:J64"/>
  </mergeCells>
  <printOptions/>
  <pageMargins left="0.7" right="0.7" top="0.75" bottom="0.75" header="0.3" footer="0.3"/>
  <pageSetup fitToHeight="1" fitToWidth="1" horizontalDpi="600" verticalDpi="600" orientation="portrait" scale="81"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J92"/>
  <sheetViews>
    <sheetView zoomScalePageLayoutView="0" workbookViewId="0" topLeftCell="A1">
      <selection activeCell="A1" sqref="A1"/>
    </sheetView>
  </sheetViews>
  <sheetFormatPr defaultColWidth="9.140625" defaultRowHeight="15"/>
  <cols>
    <col min="1" max="1" width="3.140625" style="73" customWidth="1"/>
    <col min="2" max="2" width="9.00390625" style="73" customWidth="1"/>
    <col min="3" max="3" width="35.57421875" style="73" customWidth="1"/>
    <col min="4" max="4" width="11.00390625" style="73" customWidth="1"/>
    <col min="5" max="5" width="0.42578125" style="73" customWidth="1"/>
    <col min="6" max="10" width="10.28125" style="73" customWidth="1"/>
    <col min="11" max="11" width="0.85546875" style="73" customWidth="1"/>
    <col min="12" max="16384" width="9.140625" style="73" customWidth="1"/>
  </cols>
  <sheetData>
    <row r="1" ht="12.75">
      <c r="J1" s="73" t="s">
        <v>482</v>
      </c>
    </row>
    <row r="3" spans="2:10" ht="12.75">
      <c r="B3" s="155" t="s">
        <v>413</v>
      </c>
      <c r="C3" s="155"/>
      <c r="D3" s="155"/>
      <c r="E3" s="155"/>
      <c r="F3" s="155"/>
      <c r="G3" s="155"/>
      <c r="H3" s="155"/>
      <c r="I3" s="156"/>
      <c r="J3" s="156"/>
    </row>
    <row r="6" spans="2:10" ht="19.5" customHeight="1">
      <c r="B6" s="157"/>
      <c r="C6" s="158"/>
      <c r="D6" s="159">
        <v>2017</v>
      </c>
      <c r="E6" s="160"/>
      <c r="F6" s="161"/>
      <c r="G6" s="74" t="s">
        <v>507</v>
      </c>
      <c r="H6" s="74" t="s">
        <v>414</v>
      </c>
      <c r="I6" s="74" t="s">
        <v>415</v>
      </c>
      <c r="J6" s="74" t="s">
        <v>416</v>
      </c>
    </row>
    <row r="7" spans="2:10" ht="57.75" customHeight="1">
      <c r="B7" s="162" t="s">
        <v>417</v>
      </c>
      <c r="C7" s="163"/>
      <c r="D7" s="164" t="s">
        <v>418</v>
      </c>
      <c r="E7" s="165"/>
      <c r="F7" s="75" t="s">
        <v>419</v>
      </c>
      <c r="G7" s="75" t="s">
        <v>419</v>
      </c>
      <c r="H7" s="75" t="s">
        <v>419</v>
      </c>
      <c r="I7" s="75" t="s">
        <v>419</v>
      </c>
      <c r="J7" s="75" t="s">
        <v>420</v>
      </c>
    </row>
    <row r="8" spans="1:10" s="76" customFormat="1" ht="18" customHeight="1">
      <c r="A8" s="76">
        <v>1</v>
      </c>
      <c r="B8" s="77" t="s">
        <v>421</v>
      </c>
      <c r="C8" s="77"/>
      <c r="D8" s="78">
        <v>1344188.4172335328</v>
      </c>
      <c r="E8" s="79"/>
      <c r="F8" s="80">
        <f aca="true" t="shared" si="0" ref="F8:F22">D8/$D$24</f>
        <v>0.283486097841274</v>
      </c>
      <c r="G8" s="80">
        <v>0.2804948301167686</v>
      </c>
      <c r="H8" s="80">
        <v>0.2683184950372483</v>
      </c>
      <c r="I8" s="80">
        <v>0.24142194379368917</v>
      </c>
      <c r="J8" s="81">
        <v>0.24225564582264625</v>
      </c>
    </row>
    <row r="9" spans="1:10" s="76" customFormat="1" ht="18" customHeight="1">
      <c r="A9" s="76">
        <v>2</v>
      </c>
      <c r="B9" s="82" t="s">
        <v>422</v>
      </c>
      <c r="C9" s="82"/>
      <c r="D9" s="83">
        <v>1257939.0192308896</v>
      </c>
      <c r="E9" s="84"/>
      <c r="F9" s="85">
        <f t="shared" si="0"/>
        <v>0.2652963076545309</v>
      </c>
      <c r="G9" s="85">
        <v>0.25890682168065166</v>
      </c>
      <c r="H9" s="85">
        <v>0.2622248187169782</v>
      </c>
      <c r="I9" s="85">
        <v>0.27009838274705067</v>
      </c>
      <c r="J9" s="86">
        <v>0.2766720010252708</v>
      </c>
    </row>
    <row r="10" spans="1:10" s="76" customFormat="1" ht="18" customHeight="1">
      <c r="A10" s="76">
        <v>3</v>
      </c>
      <c r="B10" s="82" t="s">
        <v>425</v>
      </c>
      <c r="C10" s="82"/>
      <c r="D10" s="83">
        <v>354348.1823365299</v>
      </c>
      <c r="E10" s="84"/>
      <c r="F10" s="85">
        <f t="shared" si="0"/>
        <v>0.07473117771277368</v>
      </c>
      <c r="G10" s="85">
        <v>0.07164682719973775</v>
      </c>
      <c r="H10" s="85">
        <v>0.06322351863763269</v>
      </c>
      <c r="I10" s="85">
        <v>0.056469399509877734</v>
      </c>
      <c r="J10" s="86">
        <v>0.058968937106703215</v>
      </c>
    </row>
    <row r="11" spans="1:10" s="76" customFormat="1" ht="18" customHeight="1">
      <c r="A11" s="76">
        <v>4</v>
      </c>
      <c r="B11" s="82" t="s">
        <v>423</v>
      </c>
      <c r="C11" s="82"/>
      <c r="D11" s="83">
        <v>321562.59454822127</v>
      </c>
      <c r="E11" s="84"/>
      <c r="F11" s="85">
        <f t="shared" si="0"/>
        <v>0.06781677625805159</v>
      </c>
      <c r="G11" s="85">
        <v>0.07747023501754904</v>
      </c>
      <c r="H11" s="85">
        <v>0.06970792601416144</v>
      </c>
      <c r="I11" s="85">
        <v>0.06650504569630253</v>
      </c>
      <c r="J11" s="86">
        <v>0.057366308093186956</v>
      </c>
    </row>
    <row r="12" spans="1:10" s="76" customFormat="1" ht="18" customHeight="1">
      <c r="A12" s="76">
        <v>5</v>
      </c>
      <c r="B12" s="82" t="s">
        <v>427</v>
      </c>
      <c r="C12" s="82"/>
      <c r="D12" s="83">
        <v>307784.08519147575</v>
      </c>
      <c r="E12" s="84"/>
      <c r="F12" s="85">
        <f t="shared" si="0"/>
        <v>0.06491092183947816</v>
      </c>
      <c r="G12" s="85">
        <v>0.05981245214039316</v>
      </c>
      <c r="H12" s="85">
        <v>0.06358181380563059</v>
      </c>
      <c r="I12" s="85">
        <v>0.06472441755451547</v>
      </c>
      <c r="J12" s="86">
        <v>0.0780411423453252</v>
      </c>
    </row>
    <row r="13" spans="1:10" s="76" customFormat="1" ht="18" customHeight="1">
      <c r="A13" s="76">
        <v>6</v>
      </c>
      <c r="B13" s="82" t="s">
        <v>428</v>
      </c>
      <c r="C13" s="82"/>
      <c r="D13" s="83">
        <v>268393.45123284875</v>
      </c>
      <c r="E13" s="84"/>
      <c r="F13" s="85">
        <f t="shared" si="0"/>
        <v>0.056603532064905294</v>
      </c>
      <c r="G13" s="85">
        <v>0.04859158785415726</v>
      </c>
      <c r="H13" s="85">
        <v>0.04909508695710372</v>
      </c>
      <c r="I13" s="85">
        <v>0.04765093956942673</v>
      </c>
      <c r="J13" s="86">
        <v>0.05003288151237549</v>
      </c>
    </row>
    <row r="14" spans="1:10" s="76" customFormat="1" ht="18" customHeight="1">
      <c r="A14" s="76">
        <v>7</v>
      </c>
      <c r="B14" s="82" t="s">
        <v>429</v>
      </c>
      <c r="C14" s="82"/>
      <c r="D14" s="83">
        <v>249360.380044936</v>
      </c>
      <c r="E14" s="84"/>
      <c r="F14" s="85">
        <f t="shared" si="0"/>
        <v>0.05258950321908229</v>
      </c>
      <c r="G14" s="85">
        <v>0.04738989797948174</v>
      </c>
      <c r="H14" s="85">
        <v>0.03635423229211242</v>
      </c>
      <c r="I14" s="85">
        <v>0.029243174485559992</v>
      </c>
      <c r="J14" s="86">
        <v>0.024900000000000002</v>
      </c>
    </row>
    <row r="15" spans="1:10" s="76" customFormat="1" ht="18" customHeight="1">
      <c r="A15" s="76">
        <v>8</v>
      </c>
      <c r="B15" s="82" t="s">
        <v>426</v>
      </c>
      <c r="C15" s="82"/>
      <c r="D15" s="83">
        <v>202502.68644561977</v>
      </c>
      <c r="E15" s="84"/>
      <c r="F15" s="85">
        <f t="shared" si="0"/>
        <v>0.0427073285611196</v>
      </c>
      <c r="G15" s="85">
        <v>0.05456580176915877</v>
      </c>
      <c r="H15" s="85">
        <v>0.06015447299254968</v>
      </c>
      <c r="I15" s="85">
        <v>0.05991878286512434</v>
      </c>
      <c r="J15" s="86">
        <v>0.04220066430072711</v>
      </c>
    </row>
    <row r="16" spans="1:10" s="76" customFormat="1" ht="18" customHeight="1">
      <c r="A16" s="76">
        <v>9</v>
      </c>
      <c r="B16" s="82" t="s">
        <v>424</v>
      </c>
      <c r="C16" s="82"/>
      <c r="D16" s="83">
        <v>171177.1371546281</v>
      </c>
      <c r="E16" s="84"/>
      <c r="F16" s="85">
        <f t="shared" si="0"/>
        <v>0.0361008457069418</v>
      </c>
      <c r="G16" s="85">
        <v>0.04670707589891194</v>
      </c>
      <c r="H16" s="85">
        <v>0.0694013437953418</v>
      </c>
      <c r="I16" s="85">
        <v>0.08772804209230284</v>
      </c>
      <c r="J16" s="86">
        <v>0.09471070886233347</v>
      </c>
    </row>
    <row r="17" spans="1:10" s="76" customFormat="1" ht="18" customHeight="1">
      <c r="A17" s="76">
        <v>10</v>
      </c>
      <c r="B17" s="82" t="s">
        <v>508</v>
      </c>
      <c r="C17" s="82"/>
      <c r="D17" s="83">
        <v>157782.6499190013</v>
      </c>
      <c r="E17" s="84"/>
      <c r="F17" s="85">
        <f t="shared" si="0"/>
        <v>0.03327598062825924</v>
      </c>
      <c r="G17" s="85">
        <v>0.036641003945731485</v>
      </c>
      <c r="H17" s="85">
        <v>0.041404065467696295</v>
      </c>
      <c r="I17" s="85">
        <v>0.04129045969287821</v>
      </c>
      <c r="J17" s="86">
        <v>0.041543534127353884</v>
      </c>
    </row>
    <row r="18" spans="1:10" s="76" customFormat="1" ht="18" customHeight="1">
      <c r="A18" s="76">
        <v>11</v>
      </c>
      <c r="B18" s="82" t="s">
        <v>509</v>
      </c>
      <c r="C18" s="87"/>
      <c r="D18" s="83">
        <v>31987.3527215661</v>
      </c>
      <c r="E18" s="84"/>
      <c r="F18" s="85">
        <f t="shared" si="0"/>
        <v>0.006746055602808996</v>
      </c>
      <c r="G18" s="85">
        <v>0.0054043397068016495</v>
      </c>
      <c r="H18" s="85">
        <v>0.005593916090888894</v>
      </c>
      <c r="I18" s="85">
        <v>0.019282834242474498</v>
      </c>
      <c r="J18" s="86">
        <v>0.016018476197654303</v>
      </c>
    </row>
    <row r="19" spans="1:10" s="76" customFormat="1" ht="18" customHeight="1">
      <c r="A19" s="76">
        <v>12</v>
      </c>
      <c r="B19" s="82" t="s">
        <v>510</v>
      </c>
      <c r="C19" s="87"/>
      <c r="D19" s="83">
        <v>29675.654553714834</v>
      </c>
      <c r="E19" s="84"/>
      <c r="F19" s="85">
        <f t="shared" si="0"/>
        <v>0.0062585240301595915</v>
      </c>
      <c r="G19" s="85">
        <v>0.004722515317255909</v>
      </c>
      <c r="H19" s="85">
        <v>0.0029971265064844986</v>
      </c>
      <c r="I19" s="85">
        <v>0.008711960596388724</v>
      </c>
      <c r="J19" s="86">
        <v>0.010507868873746173</v>
      </c>
    </row>
    <row r="20" spans="1:10" s="76" customFormat="1" ht="18" customHeight="1">
      <c r="A20" s="76">
        <v>13</v>
      </c>
      <c r="B20" s="82" t="s">
        <v>430</v>
      </c>
      <c r="C20" s="87"/>
      <c r="D20" s="83">
        <v>22574.55902600826</v>
      </c>
      <c r="E20" s="84"/>
      <c r="F20" s="85">
        <f t="shared" si="0"/>
        <v>0.004760920096262638</v>
      </c>
      <c r="G20" s="85">
        <v>0.004772220751142691</v>
      </c>
      <c r="H20" s="85">
        <v>0.0038948417385974744</v>
      </c>
      <c r="I20" s="85">
        <v>0.004174324189814926</v>
      </c>
      <c r="J20" s="86">
        <v>0.003222209732810004</v>
      </c>
    </row>
    <row r="21" spans="1:10" s="76" customFormat="1" ht="18" customHeight="1">
      <c r="A21" s="76">
        <v>14</v>
      </c>
      <c r="B21" s="82" t="s">
        <v>431</v>
      </c>
      <c r="C21" s="82"/>
      <c r="D21" s="83">
        <v>16308.909420930087</v>
      </c>
      <c r="E21" s="84"/>
      <c r="F21" s="85">
        <f t="shared" si="0"/>
        <v>0.0034395096941108546</v>
      </c>
      <c r="G21" s="85">
        <v>0.0023438143585377065</v>
      </c>
      <c r="H21" s="85">
        <v>0.0035553279535827102</v>
      </c>
      <c r="I21" s="85">
        <v>0.0020017379744409047</v>
      </c>
      <c r="J21" s="86">
        <v>0.0026474840408364495</v>
      </c>
    </row>
    <row r="22" spans="1:10" s="76" customFormat="1" ht="18" customHeight="1">
      <c r="A22" s="76">
        <v>15</v>
      </c>
      <c r="B22" s="88" t="s">
        <v>432</v>
      </c>
      <c r="C22" s="89"/>
      <c r="D22" s="90">
        <v>6052.791260474529</v>
      </c>
      <c r="E22" s="89"/>
      <c r="F22" s="91">
        <f t="shared" si="0"/>
        <v>0.0012765190902411872</v>
      </c>
      <c r="G22" s="91">
        <v>0.0005305762637205715</v>
      </c>
      <c r="H22" s="91">
        <v>0.0004930139939909616</v>
      </c>
      <c r="I22" s="91">
        <v>0.0007785549901532203</v>
      </c>
      <c r="J22" s="92">
        <v>0.0009121379590307306</v>
      </c>
    </row>
    <row r="23" spans="1:10" ht="18" customHeight="1" hidden="1">
      <c r="A23" s="73">
        <v>16</v>
      </c>
      <c r="B23" s="93" t="s">
        <v>433</v>
      </c>
      <c r="C23" s="94"/>
      <c r="D23" s="94"/>
      <c r="E23" s="94"/>
      <c r="F23" s="94"/>
      <c r="G23" s="94"/>
      <c r="H23" s="94"/>
      <c r="I23" s="96">
        <v>0</v>
      </c>
      <c r="J23" s="97">
        <v>0</v>
      </c>
    </row>
    <row r="24" spans="2:10" ht="19.5" customHeight="1">
      <c r="B24" s="98" t="s">
        <v>434</v>
      </c>
      <c r="C24" s="98"/>
      <c r="D24" s="99">
        <f>SUM(D8:D23)</f>
        <v>4741637.870320378</v>
      </c>
      <c r="E24" s="98"/>
      <c r="F24" s="100">
        <f>SUM(F8:F23)</f>
        <v>0.9999999999999998</v>
      </c>
      <c r="G24" s="100">
        <f>SUM(G8:G23)</f>
        <v>1</v>
      </c>
      <c r="H24" s="100">
        <f>SUM(H8:H23)</f>
        <v>0.9999999999999997</v>
      </c>
      <c r="I24" s="100">
        <f>SUM(I8:I23)</f>
        <v>0.9999999999999999</v>
      </c>
      <c r="J24" s="100">
        <f>SUM(J8:J23)</f>
        <v>1.0000000000000002</v>
      </c>
    </row>
    <row r="25" spans="2:10" ht="19.5" customHeight="1">
      <c r="B25" s="98"/>
      <c r="C25" s="98"/>
      <c r="D25" s="98"/>
      <c r="E25" s="98"/>
      <c r="F25" s="98"/>
      <c r="G25" s="98"/>
      <c r="H25" s="98"/>
      <c r="I25" s="100"/>
      <c r="J25" s="100"/>
    </row>
    <row r="26" spans="1:10" ht="15" customHeight="1">
      <c r="A26" s="102" t="s">
        <v>353</v>
      </c>
      <c r="B26" s="153" t="s">
        <v>435</v>
      </c>
      <c r="C26" s="153"/>
      <c r="D26" s="153"/>
      <c r="E26" s="153"/>
      <c r="F26" s="153"/>
      <c r="G26" s="153"/>
      <c r="H26" s="153"/>
      <c r="I26" s="166"/>
      <c r="J26" s="166"/>
    </row>
    <row r="27" spans="1:10" ht="51" customHeight="1">
      <c r="A27" s="102" t="s">
        <v>391</v>
      </c>
      <c r="B27" s="153" t="s">
        <v>506</v>
      </c>
      <c r="C27" s="153"/>
      <c r="D27" s="153"/>
      <c r="E27" s="153"/>
      <c r="F27" s="153"/>
      <c r="G27" s="153"/>
      <c r="H27" s="153"/>
      <c r="I27" s="153"/>
      <c r="J27" s="153"/>
    </row>
    <row r="28" spans="1:10" ht="20.25" customHeight="1">
      <c r="A28" s="103" t="s">
        <v>393</v>
      </c>
      <c r="B28" s="153" t="s">
        <v>436</v>
      </c>
      <c r="C28" s="154"/>
      <c r="D28" s="154"/>
      <c r="E28" s="154"/>
      <c r="F28" s="154"/>
      <c r="G28" s="154"/>
      <c r="H28" s="154"/>
      <c r="I28" s="154"/>
      <c r="J28" s="154"/>
    </row>
    <row r="29" spans="2:10" ht="12.75" customHeight="1">
      <c r="B29" s="98"/>
      <c r="C29" s="98"/>
      <c r="D29" s="98"/>
      <c r="E29" s="98"/>
      <c r="F29" s="98"/>
      <c r="G29" s="98"/>
      <c r="H29" s="98"/>
      <c r="I29" s="100"/>
      <c r="J29" s="100"/>
    </row>
    <row r="30" spans="2:10" ht="12.75" customHeight="1">
      <c r="B30" s="73" t="s">
        <v>437</v>
      </c>
      <c r="C30" s="73" t="s">
        <v>438</v>
      </c>
      <c r="I30" s="100"/>
      <c r="J30" s="100"/>
    </row>
    <row r="31" spans="3:10" ht="12.75" customHeight="1">
      <c r="C31" s="73" t="s">
        <v>439</v>
      </c>
      <c r="I31" s="100"/>
      <c r="J31" s="100"/>
    </row>
    <row r="32" spans="2:10" ht="12.75" customHeight="1">
      <c r="B32" s="98"/>
      <c r="C32" s="98"/>
      <c r="D32" s="98"/>
      <c r="E32" s="98"/>
      <c r="F32" s="98"/>
      <c r="G32" s="98"/>
      <c r="H32" s="98"/>
      <c r="I32" s="100"/>
      <c r="J32" s="100"/>
    </row>
    <row r="34" ht="12.75">
      <c r="J34" s="73" t="s">
        <v>483</v>
      </c>
    </row>
    <row r="35" spans="2:10" ht="12.75">
      <c r="B35" s="155" t="s">
        <v>440</v>
      </c>
      <c r="C35" s="155"/>
      <c r="D35" s="155"/>
      <c r="E35" s="155"/>
      <c r="F35" s="155"/>
      <c r="G35" s="155"/>
      <c r="H35" s="155"/>
      <c r="I35" s="156"/>
      <c r="J35" s="156"/>
    </row>
    <row r="38" spans="1:10" ht="17.25" customHeight="1">
      <c r="A38" s="76"/>
      <c r="B38" s="157"/>
      <c r="C38" s="158"/>
      <c r="D38" s="159">
        <v>2017</v>
      </c>
      <c r="E38" s="160"/>
      <c r="F38" s="161">
        <v>2014</v>
      </c>
      <c r="G38" s="74" t="s">
        <v>507</v>
      </c>
      <c r="H38" s="74" t="s">
        <v>414</v>
      </c>
      <c r="I38" s="74" t="s">
        <v>415</v>
      </c>
      <c r="J38" s="74" t="s">
        <v>416</v>
      </c>
    </row>
    <row r="39" spans="1:10" ht="72" customHeight="1">
      <c r="A39" s="76"/>
      <c r="B39" s="162" t="s">
        <v>441</v>
      </c>
      <c r="C39" s="163"/>
      <c r="D39" s="164" t="s">
        <v>442</v>
      </c>
      <c r="E39" s="165"/>
      <c r="F39" s="75" t="s">
        <v>443</v>
      </c>
      <c r="G39" s="75" t="s">
        <v>443</v>
      </c>
      <c r="H39" s="75" t="s">
        <v>443</v>
      </c>
      <c r="I39" s="75" t="s">
        <v>443</v>
      </c>
      <c r="J39" s="75" t="s">
        <v>443</v>
      </c>
    </row>
    <row r="40" spans="1:10" ht="18" customHeight="1">
      <c r="A40" s="73">
        <v>1</v>
      </c>
      <c r="B40" s="104" t="s">
        <v>444</v>
      </c>
      <c r="C40" s="104"/>
      <c r="D40" s="105">
        <v>785141.9857170142</v>
      </c>
      <c r="E40" s="106"/>
      <c r="F40" s="107">
        <f aca="true" t="shared" si="1" ref="F40:F60">D40/$D$61</f>
        <v>0.27015343406656256</v>
      </c>
      <c r="G40" s="107">
        <v>0.23477986858698602</v>
      </c>
      <c r="H40" s="107">
        <v>0.2277125531389535</v>
      </c>
      <c r="I40" s="107">
        <v>0.20652014751286235</v>
      </c>
      <c r="J40" s="108">
        <v>0.22949442806632306</v>
      </c>
    </row>
    <row r="41" spans="1:10" ht="18" customHeight="1">
      <c r="A41" s="73">
        <v>2</v>
      </c>
      <c r="B41" s="109" t="s">
        <v>445</v>
      </c>
      <c r="C41" s="110"/>
      <c r="D41" s="111">
        <v>334066.9111216976</v>
      </c>
      <c r="E41" s="110"/>
      <c r="F41" s="112">
        <f t="shared" si="1"/>
        <v>0.11494649998257</v>
      </c>
      <c r="G41" s="112">
        <v>0.13139098123052353</v>
      </c>
      <c r="H41" s="112">
        <v>0.1292117910313013</v>
      </c>
      <c r="I41" s="112">
        <v>0.1148184701986593</v>
      </c>
      <c r="J41" s="113">
        <v>0.1096500589918927</v>
      </c>
    </row>
    <row r="42" spans="1:10" ht="18" customHeight="1">
      <c r="A42" s="73">
        <v>3</v>
      </c>
      <c r="B42" s="109" t="s">
        <v>447</v>
      </c>
      <c r="C42" s="110"/>
      <c r="D42" s="111">
        <v>311568.70504578337</v>
      </c>
      <c r="E42" s="110"/>
      <c r="F42" s="112">
        <f t="shared" si="1"/>
        <v>0.10720526624101324</v>
      </c>
      <c r="G42" s="112">
        <v>0.10563221304993908</v>
      </c>
      <c r="H42" s="112">
        <v>0.11220639741961094</v>
      </c>
      <c r="I42" s="112">
        <v>0.16633197309595663</v>
      </c>
      <c r="J42" s="113">
        <v>0.1314395175893247</v>
      </c>
    </row>
    <row r="43" spans="1:10" ht="18" customHeight="1">
      <c r="A43" s="73">
        <v>4</v>
      </c>
      <c r="B43" s="109" t="s">
        <v>446</v>
      </c>
      <c r="C43" s="110"/>
      <c r="D43" s="111">
        <v>303723.51850746165</v>
      </c>
      <c r="E43" s="110"/>
      <c r="F43" s="112">
        <f t="shared" si="1"/>
        <v>0.10450587667482557</v>
      </c>
      <c r="G43" s="112">
        <v>0.10629569351332062</v>
      </c>
      <c r="H43" s="112">
        <v>0.0981936877378274</v>
      </c>
      <c r="I43" s="112">
        <v>0.09011127083976196</v>
      </c>
      <c r="J43" s="113">
        <v>0.0926609322006258</v>
      </c>
    </row>
    <row r="44" spans="1:10" ht="18" customHeight="1">
      <c r="A44" s="73">
        <v>5</v>
      </c>
      <c r="B44" s="109" t="s">
        <v>448</v>
      </c>
      <c r="C44" s="110"/>
      <c r="D44" s="111">
        <v>250001.59820418962</v>
      </c>
      <c r="E44" s="110"/>
      <c r="F44" s="112">
        <f t="shared" si="1"/>
        <v>0.08602111656952398</v>
      </c>
      <c r="G44" s="112">
        <v>0.07691029685283474</v>
      </c>
      <c r="H44" s="112">
        <v>0.06960443215613753</v>
      </c>
      <c r="I44" s="112">
        <v>0.06714605715984791</v>
      </c>
      <c r="J44" s="113">
        <v>0.07102713909435157</v>
      </c>
    </row>
    <row r="45" spans="1:10" ht="18" customHeight="1">
      <c r="A45" s="73">
        <v>6</v>
      </c>
      <c r="B45" s="109" t="s">
        <v>450</v>
      </c>
      <c r="C45" s="110"/>
      <c r="D45" s="111">
        <v>163075.45437021798</v>
      </c>
      <c r="E45" s="110"/>
      <c r="F45" s="112">
        <f t="shared" si="1"/>
        <v>0.05611137197031536</v>
      </c>
      <c r="G45" s="112">
        <v>0.05072065329100451</v>
      </c>
      <c r="H45" s="112">
        <v>0.045571994026683396</v>
      </c>
      <c r="I45" s="112">
        <v>0.042034357625391004</v>
      </c>
      <c r="J45" s="113">
        <v>0.04896307266034163</v>
      </c>
    </row>
    <row r="46" spans="1:10" ht="18" customHeight="1">
      <c r="A46" s="73">
        <v>7</v>
      </c>
      <c r="B46" s="109" t="s">
        <v>449</v>
      </c>
      <c r="C46" s="110"/>
      <c r="D46" s="111">
        <v>138280.84787960563</v>
      </c>
      <c r="E46" s="110"/>
      <c r="F46" s="112">
        <f t="shared" si="1"/>
        <v>0.04757998756899478</v>
      </c>
      <c r="G46" s="112">
        <v>0.06590521897665386</v>
      </c>
      <c r="H46" s="112">
        <v>0.09153191988756024</v>
      </c>
      <c r="I46" s="112">
        <v>0.10829264479085306</v>
      </c>
      <c r="J46" s="113">
        <v>0.11096537332364381</v>
      </c>
    </row>
    <row r="47" spans="1:10" ht="18" customHeight="1">
      <c r="A47" s="73">
        <v>8</v>
      </c>
      <c r="B47" s="109" t="s">
        <v>451</v>
      </c>
      <c r="C47" s="110"/>
      <c r="D47" s="111">
        <v>98854.38954165924</v>
      </c>
      <c r="E47" s="110"/>
      <c r="F47" s="112">
        <f t="shared" si="1"/>
        <v>0.034014042419148405</v>
      </c>
      <c r="G47" s="112">
        <v>0.03432123572676955</v>
      </c>
      <c r="H47" s="112">
        <v>0.035927345562653194</v>
      </c>
      <c r="I47" s="112">
        <v>0.03202774003801697</v>
      </c>
      <c r="J47" s="113">
        <v>0.034061894003440917</v>
      </c>
    </row>
    <row r="48" spans="1:10" ht="18" customHeight="1">
      <c r="A48" s="73">
        <v>9</v>
      </c>
      <c r="B48" s="109" t="s">
        <v>452</v>
      </c>
      <c r="C48" s="110"/>
      <c r="D48" s="111">
        <v>77829.18133896742</v>
      </c>
      <c r="E48" s="110"/>
      <c r="F48" s="112">
        <f t="shared" si="1"/>
        <v>0.02677964112454118</v>
      </c>
      <c r="G48" s="112">
        <v>0.028657810074811257</v>
      </c>
      <c r="H48" s="112">
        <v>0.025409949152727457</v>
      </c>
      <c r="I48" s="112">
        <v>0.024702301308377778</v>
      </c>
      <c r="J48" s="113">
        <v>0.025960082613117302</v>
      </c>
    </row>
    <row r="49" spans="1:10" ht="18" customHeight="1">
      <c r="A49" s="73">
        <v>10</v>
      </c>
      <c r="B49" s="109" t="s">
        <v>454</v>
      </c>
      <c r="C49" s="110"/>
      <c r="D49" s="111">
        <v>70293.9151399841</v>
      </c>
      <c r="E49" s="110"/>
      <c r="F49" s="112">
        <f t="shared" si="1"/>
        <v>0.0241868896511857</v>
      </c>
      <c r="G49" s="112">
        <v>0.024827753597974282</v>
      </c>
      <c r="H49" s="112">
        <v>0.02071667471334397</v>
      </c>
      <c r="I49" s="112">
        <v>0.017191572596882386</v>
      </c>
      <c r="J49" s="113">
        <v>0.015740110009182264</v>
      </c>
    </row>
    <row r="50" spans="1:10" ht="18" customHeight="1">
      <c r="A50" s="73">
        <v>11</v>
      </c>
      <c r="B50" s="109" t="s">
        <v>455</v>
      </c>
      <c r="C50" s="110"/>
      <c r="D50" s="111">
        <v>60667.49283896677</v>
      </c>
      <c r="E50" s="110"/>
      <c r="F50" s="112">
        <f t="shared" si="1"/>
        <v>0.020874608446379384</v>
      </c>
      <c r="G50" s="112">
        <v>0.02182436476903587</v>
      </c>
      <c r="H50" s="112">
        <v>0.020756855135520873</v>
      </c>
      <c r="I50" s="112">
        <v>0.019562427106968202</v>
      </c>
      <c r="J50" s="113">
        <v>0.01930151182586412</v>
      </c>
    </row>
    <row r="51" spans="1:10" ht="18" customHeight="1">
      <c r="A51" s="73">
        <v>12</v>
      </c>
      <c r="B51" s="109" t="s">
        <v>453</v>
      </c>
      <c r="C51" s="110"/>
      <c r="D51" s="111">
        <v>58043.39416855449</v>
      </c>
      <c r="E51" s="110"/>
      <c r="F51" s="112">
        <f t="shared" si="1"/>
        <v>0.019971702628020963</v>
      </c>
      <c r="G51" s="112">
        <v>0.025561538857740478</v>
      </c>
      <c r="H51" s="112">
        <v>0.028638201084366387</v>
      </c>
      <c r="I51" s="112">
        <v>0.02982984559104408</v>
      </c>
      <c r="J51" s="113">
        <v>0.02469612073960704</v>
      </c>
    </row>
    <row r="52" spans="1:10" ht="18" customHeight="1">
      <c r="A52" s="73">
        <v>13</v>
      </c>
      <c r="B52" s="109" t="s">
        <v>456</v>
      </c>
      <c r="C52" s="110"/>
      <c r="D52" s="111">
        <v>50423.39400197517</v>
      </c>
      <c r="E52" s="110"/>
      <c r="F52" s="112">
        <f t="shared" si="1"/>
        <v>0.017349795699035067</v>
      </c>
      <c r="G52" s="112">
        <v>0.015449502592376667</v>
      </c>
      <c r="H52" s="112">
        <v>0.013774612383975617</v>
      </c>
      <c r="I52" s="112">
        <v>0.014709073613149777</v>
      </c>
      <c r="J52" s="113">
        <v>0.014113586863253001</v>
      </c>
    </row>
    <row r="53" spans="1:10" ht="18" customHeight="1">
      <c r="A53" s="73">
        <v>14</v>
      </c>
      <c r="B53" s="109" t="s">
        <v>457</v>
      </c>
      <c r="C53" s="110"/>
      <c r="D53" s="111">
        <v>30963.16269421562</v>
      </c>
      <c r="E53" s="110"/>
      <c r="F53" s="112">
        <f t="shared" si="1"/>
        <v>0.0106538752016491</v>
      </c>
      <c r="G53" s="112">
        <v>0.014344254124524825</v>
      </c>
      <c r="H53" s="112">
        <v>0.019555793013529582</v>
      </c>
      <c r="I53" s="112">
        <v>0.021614402799154567</v>
      </c>
      <c r="J53" s="113">
        <v>0.0212195049801863</v>
      </c>
    </row>
    <row r="54" spans="1:10" ht="18" customHeight="1">
      <c r="A54" s="73">
        <v>15</v>
      </c>
      <c r="B54" s="109" t="s">
        <v>458</v>
      </c>
      <c r="C54" s="110"/>
      <c r="D54" s="111">
        <v>27403.51997875078</v>
      </c>
      <c r="E54" s="110"/>
      <c r="F54" s="112">
        <f t="shared" si="1"/>
        <v>0.00942906526774314</v>
      </c>
      <c r="G54" s="112">
        <v>0.009345221663953865</v>
      </c>
      <c r="H54" s="112">
        <v>0.007092105364495968</v>
      </c>
      <c r="I54" s="112">
        <v>0.0072508567412157485</v>
      </c>
      <c r="J54" s="113">
        <v>0.005936367849146603</v>
      </c>
    </row>
    <row r="55" spans="1:10" ht="18" customHeight="1">
      <c r="A55" s="73">
        <v>16</v>
      </c>
      <c r="B55" s="109" t="s">
        <v>459</v>
      </c>
      <c r="C55" s="110"/>
      <c r="D55" s="111">
        <v>25903.34367999982</v>
      </c>
      <c r="E55" s="110"/>
      <c r="F55" s="112">
        <f t="shared" si="1"/>
        <v>0.008912881206534483</v>
      </c>
      <c r="G55" s="112">
        <v>0.007413236603171322</v>
      </c>
      <c r="H55" s="112">
        <v>0.006405428519343903</v>
      </c>
      <c r="I55" s="112">
        <v>0.005388096854115042</v>
      </c>
      <c r="J55" s="113">
        <v>0.005078176190873986</v>
      </c>
    </row>
    <row r="56" spans="1:10" ht="18" customHeight="1">
      <c r="A56" s="73">
        <v>17</v>
      </c>
      <c r="B56" s="109" t="s">
        <v>461</v>
      </c>
      <c r="C56" s="110"/>
      <c r="D56" s="111">
        <v>9741.393269905544</v>
      </c>
      <c r="E56" s="110"/>
      <c r="F56" s="112">
        <f t="shared" si="1"/>
        <v>0.0033518406763772372</v>
      </c>
      <c r="G56" s="112">
        <v>0.0032278036966034325</v>
      </c>
      <c r="H56" s="112">
        <v>0.002774227451790774</v>
      </c>
      <c r="I56" s="112">
        <v>0.002443535227193005</v>
      </c>
      <c r="J56" s="113">
        <v>0.0022780681819830916</v>
      </c>
    </row>
    <row r="57" spans="1:10" ht="18" customHeight="1">
      <c r="A57" s="73">
        <v>18</v>
      </c>
      <c r="B57" s="109" t="s">
        <v>460</v>
      </c>
      <c r="C57" s="110"/>
      <c r="D57" s="111">
        <v>2839.070529414846</v>
      </c>
      <c r="E57" s="110"/>
      <c r="F57" s="112">
        <f t="shared" si="1"/>
        <v>0.0009768738228642328</v>
      </c>
      <c r="G57" s="112">
        <v>0.0017133117181229033</v>
      </c>
      <c r="H57" s="112">
        <v>0.0005403287151089973</v>
      </c>
      <c r="I57" s="112">
        <v>0.0004654848275244203</v>
      </c>
      <c r="J57" s="113">
        <v>0.002946734436432305</v>
      </c>
    </row>
    <row r="58" spans="1:10" ht="18" customHeight="1">
      <c r="A58" s="73">
        <v>19</v>
      </c>
      <c r="B58" s="109" t="s">
        <v>462</v>
      </c>
      <c r="C58" s="110"/>
      <c r="D58" s="111">
        <v>490.54809650815633</v>
      </c>
      <c r="E58" s="110"/>
      <c r="F58" s="112">
        <f t="shared" si="1"/>
        <v>0.00016878890093423033</v>
      </c>
      <c r="G58" s="112">
        <v>0.00035312924170249324</v>
      </c>
      <c r="H58" s="112">
        <v>0.00028669039706178924</v>
      </c>
      <c r="I58" s="112">
        <v>0.00021402959518267777</v>
      </c>
      <c r="J58" s="113">
        <v>0.0002846184285862616</v>
      </c>
    </row>
    <row r="59" spans="1:10" ht="18" customHeight="1">
      <c r="A59" s="73">
        <v>20</v>
      </c>
      <c r="B59" s="109" t="s">
        <v>463</v>
      </c>
      <c r="C59" s="110"/>
      <c r="D59" s="111">
        <v>167.55437823618354</v>
      </c>
      <c r="E59" s="110"/>
      <c r="F59" s="112">
        <f t="shared" si="1"/>
        <v>5.765249024614961E-05</v>
      </c>
      <c r="G59" s="112">
        <v>5.084661528083074E-05</v>
      </c>
      <c r="H59" s="112">
        <v>5.904676530917607E-05</v>
      </c>
      <c r="I59" s="112">
        <v>5.4747205592448505E-05</v>
      </c>
      <c r="J59" s="113">
        <v>0.00011207908034136017</v>
      </c>
    </row>
    <row r="60" spans="1:10" ht="18" customHeight="1">
      <c r="A60" s="73">
        <v>21</v>
      </c>
      <c r="B60" s="114" t="s">
        <v>464</v>
      </c>
      <c r="C60" s="115"/>
      <c r="D60" s="95">
        <v>106802.33466311306</v>
      </c>
      <c r="E60" s="115"/>
      <c r="F60" s="96">
        <f t="shared" si="1"/>
        <v>0.03674878939153516</v>
      </c>
      <c r="G60" s="96">
        <v>0.04127506521666994</v>
      </c>
      <c r="H60" s="96">
        <v>0.044029966342698165</v>
      </c>
      <c r="I60" s="96">
        <v>0.029290965272250884</v>
      </c>
      <c r="J60" s="97">
        <v>0.03407062287148239</v>
      </c>
    </row>
    <row r="61" spans="2:10" ht="19.5" customHeight="1">
      <c r="B61" s="73" t="s">
        <v>465</v>
      </c>
      <c r="D61" s="99">
        <f>SUM(D40:D60)</f>
        <v>2906281.7151662214</v>
      </c>
      <c r="E61" s="101"/>
      <c r="F61" s="100">
        <f>SUM(F40:F60)</f>
        <v>0.9999999999999997</v>
      </c>
      <c r="G61" s="100">
        <f>SUM(G40:G60)</f>
        <v>1</v>
      </c>
      <c r="H61" s="100">
        <f>SUM(H40:H60)</f>
        <v>1.0000000000000002</v>
      </c>
      <c r="I61" s="100">
        <f>SUM(I40:I60)</f>
        <v>1.0000000000000002</v>
      </c>
      <c r="J61" s="100">
        <f>SUM(J40:J60)</f>
        <v>1.0000000000000004</v>
      </c>
    </row>
    <row r="64" spans="1:10" ht="14.25">
      <c r="A64" s="102" t="s">
        <v>353</v>
      </c>
      <c r="B64" s="153" t="s">
        <v>511</v>
      </c>
      <c r="C64" s="153"/>
      <c r="D64" s="153"/>
      <c r="E64" s="153"/>
      <c r="F64" s="153"/>
      <c r="G64" s="153"/>
      <c r="H64" s="153"/>
      <c r="I64" s="166"/>
      <c r="J64" s="166"/>
    </row>
    <row r="65" spans="2:10" ht="12.75">
      <c r="B65" s="167"/>
      <c r="C65" s="167"/>
      <c r="D65" s="167"/>
      <c r="E65" s="167"/>
      <c r="F65" s="167"/>
      <c r="G65" s="167"/>
      <c r="H65" s="167"/>
      <c r="I65" s="167"/>
      <c r="J65" s="167"/>
    </row>
    <row r="67" ht="12.75">
      <c r="B67" s="73" t="s">
        <v>466</v>
      </c>
    </row>
    <row r="69" ht="12.75">
      <c r="J69" s="73" t="s">
        <v>484</v>
      </c>
    </row>
    <row r="70" spans="2:10" ht="13.5" customHeight="1">
      <c r="B70" s="155" t="s">
        <v>467</v>
      </c>
      <c r="C70" s="155"/>
      <c r="D70" s="155"/>
      <c r="E70" s="155"/>
      <c r="F70" s="155"/>
      <c r="G70" s="155"/>
      <c r="H70" s="155"/>
      <c r="I70" s="156"/>
      <c r="J70" s="156"/>
    </row>
    <row r="71" spans="9:10" ht="12.75">
      <c r="I71" s="116"/>
      <c r="J71" s="116"/>
    </row>
    <row r="72" spans="9:10" ht="12.75">
      <c r="I72" s="116"/>
      <c r="J72" s="116"/>
    </row>
    <row r="73" spans="1:10" ht="24.75" customHeight="1">
      <c r="A73" s="76"/>
      <c r="B73" s="157"/>
      <c r="C73" s="158"/>
      <c r="D73" s="159">
        <v>2017</v>
      </c>
      <c r="E73" s="160"/>
      <c r="F73" s="161">
        <v>0</v>
      </c>
      <c r="G73" s="74" t="s">
        <v>507</v>
      </c>
      <c r="H73" s="74" t="s">
        <v>414</v>
      </c>
      <c r="I73" s="74" t="s">
        <v>415</v>
      </c>
      <c r="J73" s="74" t="s">
        <v>416</v>
      </c>
    </row>
    <row r="74" spans="1:10" ht="74.25" customHeight="1">
      <c r="A74" s="76"/>
      <c r="B74" s="162" t="s">
        <v>468</v>
      </c>
      <c r="C74" s="163"/>
      <c r="D74" s="164" t="s">
        <v>469</v>
      </c>
      <c r="E74" s="165"/>
      <c r="F74" s="75" t="s">
        <v>470</v>
      </c>
      <c r="G74" s="75" t="s">
        <v>470</v>
      </c>
      <c r="H74" s="75" t="s">
        <v>470</v>
      </c>
      <c r="I74" s="75" t="s">
        <v>470</v>
      </c>
      <c r="J74" s="75" t="s">
        <v>470</v>
      </c>
    </row>
    <row r="75" spans="1:10" ht="18" customHeight="1">
      <c r="A75" s="73">
        <v>1</v>
      </c>
      <c r="B75" s="109" t="s">
        <v>471</v>
      </c>
      <c r="C75" s="117"/>
      <c r="D75" s="105">
        <v>481422.1383433642</v>
      </c>
      <c r="E75" s="106"/>
      <c r="F75" s="107">
        <f>D75/$D$86</f>
        <v>0.382707055734473</v>
      </c>
      <c r="G75" s="107">
        <v>0.3605268197555128</v>
      </c>
      <c r="H75" s="107">
        <v>0.33870306914136106</v>
      </c>
      <c r="I75" s="107">
        <v>0.2994633772457737</v>
      </c>
      <c r="J75" s="108">
        <v>0.2555354330711389</v>
      </c>
    </row>
    <row r="76" spans="1:10" ht="18" customHeight="1">
      <c r="A76" s="73">
        <v>2</v>
      </c>
      <c r="B76" s="109" t="s">
        <v>472</v>
      </c>
      <c r="C76" s="118"/>
      <c r="D76" s="111">
        <v>285837.36450388085</v>
      </c>
      <c r="E76" s="110"/>
      <c r="F76" s="112">
        <f aca="true" t="shared" si="2" ref="F76:F85">D76/$D$86</f>
        <v>0.2272267257268507</v>
      </c>
      <c r="G76" s="112">
        <v>0.21890480167911705</v>
      </c>
      <c r="H76" s="112">
        <v>0.19733017004604467</v>
      </c>
      <c r="I76" s="112">
        <v>0.1733675828674694</v>
      </c>
      <c r="J76" s="113">
        <v>0.14098823766076904</v>
      </c>
    </row>
    <row r="77" spans="1:10" ht="18" customHeight="1">
      <c r="A77" s="73">
        <v>3</v>
      </c>
      <c r="B77" s="109" t="s">
        <v>473</v>
      </c>
      <c r="C77" s="118"/>
      <c r="D77" s="111">
        <v>180145.20301914937</v>
      </c>
      <c r="E77" s="110"/>
      <c r="F77" s="112">
        <f t="shared" si="2"/>
        <v>0.1432066262872513</v>
      </c>
      <c r="G77" s="112">
        <v>0.15322146907932466</v>
      </c>
      <c r="H77" s="112">
        <v>0.1765778313648621</v>
      </c>
      <c r="I77" s="112">
        <v>0.18319518525738712</v>
      </c>
      <c r="J77" s="113">
        <v>0.19556065946276827</v>
      </c>
    </row>
    <row r="78" spans="1:10" ht="18" customHeight="1">
      <c r="A78" s="73">
        <v>4</v>
      </c>
      <c r="B78" s="109" t="s">
        <v>474</v>
      </c>
      <c r="C78" s="118"/>
      <c r="D78" s="111">
        <v>101428.02921953793</v>
      </c>
      <c r="E78" s="110"/>
      <c r="F78" s="112">
        <f t="shared" si="2"/>
        <v>0.08063032282880579</v>
      </c>
      <c r="G78" s="112">
        <v>0.08755453540937282</v>
      </c>
      <c r="H78" s="112">
        <v>0.09202672167440754</v>
      </c>
      <c r="I78" s="112">
        <v>0.09916756097934097</v>
      </c>
      <c r="J78" s="113">
        <v>0.1033548062397748</v>
      </c>
    </row>
    <row r="79" spans="1:10" ht="18" customHeight="1">
      <c r="A79" s="73">
        <v>5</v>
      </c>
      <c r="B79" s="109" t="s">
        <v>475</v>
      </c>
      <c r="C79" s="118"/>
      <c r="D79" s="111">
        <v>75931.00917280989</v>
      </c>
      <c r="E79" s="110"/>
      <c r="F79" s="112">
        <f t="shared" si="2"/>
        <v>0.060361438839248764</v>
      </c>
      <c r="G79" s="112">
        <v>0.06750171509131754</v>
      </c>
      <c r="H79" s="112">
        <v>0.07530068068392155</v>
      </c>
      <c r="I79" s="112">
        <v>0.09256915432157156</v>
      </c>
      <c r="J79" s="113">
        <v>0.12084205453830969</v>
      </c>
    </row>
    <row r="80" spans="1:10" ht="18" customHeight="1">
      <c r="A80" s="73">
        <v>6</v>
      </c>
      <c r="B80" s="109" t="s">
        <v>476</v>
      </c>
      <c r="C80" s="118"/>
      <c r="D80" s="111">
        <v>67126.91990162266</v>
      </c>
      <c r="E80" s="110"/>
      <c r="F80" s="112">
        <f t="shared" si="2"/>
        <v>0.05336261843810555</v>
      </c>
      <c r="G80" s="112">
        <v>0.053790188961474715</v>
      </c>
      <c r="H80" s="112">
        <v>0.051659795652465555</v>
      </c>
      <c r="I80" s="112">
        <v>0.05853472784353178</v>
      </c>
      <c r="J80" s="113">
        <v>0.08815185592044067</v>
      </c>
    </row>
    <row r="81" spans="1:10" ht="18" customHeight="1">
      <c r="A81" s="73">
        <v>7</v>
      </c>
      <c r="B81" s="109" t="s">
        <v>479</v>
      </c>
      <c r="C81" s="118"/>
      <c r="D81" s="111">
        <v>22302.479053293322</v>
      </c>
      <c r="E81" s="110"/>
      <c r="F81" s="112">
        <f t="shared" si="2"/>
        <v>0.01772938013078661</v>
      </c>
      <c r="G81" s="112">
        <v>0.016440256799551915</v>
      </c>
      <c r="H81" s="112">
        <v>0.014320786733024756</v>
      </c>
      <c r="I81" s="112">
        <v>0.01191003505327629</v>
      </c>
      <c r="J81" s="113">
        <v>0.010648348754285978</v>
      </c>
    </row>
    <row r="82" spans="1:10" ht="18" customHeight="1">
      <c r="A82" s="73">
        <v>8</v>
      </c>
      <c r="B82" s="109" t="s">
        <v>478</v>
      </c>
      <c r="C82" s="118"/>
      <c r="D82" s="111">
        <v>19572.496066470198</v>
      </c>
      <c r="E82" s="110"/>
      <c r="F82" s="112">
        <f t="shared" si="2"/>
        <v>0.015559177167774737</v>
      </c>
      <c r="G82" s="112">
        <v>0.017832296914550492</v>
      </c>
      <c r="H82" s="112">
        <v>0.01947235290458061</v>
      </c>
      <c r="I82" s="112">
        <v>0.020221378846091403</v>
      </c>
      <c r="J82" s="113">
        <v>0.02052222021457782</v>
      </c>
    </row>
    <row r="83" spans="1:10" ht="18" customHeight="1">
      <c r="A83" s="73">
        <v>9</v>
      </c>
      <c r="B83" s="109" t="s">
        <v>477</v>
      </c>
      <c r="C83" s="118"/>
      <c r="D83" s="111">
        <v>12457.27843248029</v>
      </c>
      <c r="E83" s="110"/>
      <c r="F83" s="112">
        <f t="shared" si="2"/>
        <v>0.009902927122887673</v>
      </c>
      <c r="G83" s="112">
        <v>0.01503357855269457</v>
      </c>
      <c r="H83" s="112">
        <v>0.025586434230433983</v>
      </c>
      <c r="I83" s="112">
        <v>0.05361556904476643</v>
      </c>
      <c r="J83" s="113">
        <v>0.05723952201808825</v>
      </c>
    </row>
    <row r="84" spans="1:10" ht="18" customHeight="1">
      <c r="A84" s="73">
        <v>10</v>
      </c>
      <c r="B84" s="109" t="s">
        <v>455</v>
      </c>
      <c r="C84" s="118"/>
      <c r="D84" s="111">
        <v>10137.892571790238</v>
      </c>
      <c r="E84" s="110"/>
      <c r="F84" s="112">
        <f t="shared" si="2"/>
        <v>0.008059128794644276</v>
      </c>
      <c r="G84" s="112">
        <v>0.007995802246878767</v>
      </c>
      <c r="H84" s="112">
        <v>0.007363850938290011</v>
      </c>
      <c r="I84" s="112">
        <v>0.0069946093193500305</v>
      </c>
      <c r="J84" s="113">
        <v>0.007047164380526803</v>
      </c>
    </row>
    <row r="85" spans="1:10" ht="18" customHeight="1">
      <c r="A85" s="73">
        <v>11</v>
      </c>
      <c r="B85" s="114" t="s">
        <v>480</v>
      </c>
      <c r="C85" s="119"/>
      <c r="D85" s="95">
        <v>1578.2089464901462</v>
      </c>
      <c r="E85" s="115"/>
      <c r="F85" s="96">
        <f t="shared" si="2"/>
        <v>0.0012545989291715205</v>
      </c>
      <c r="G85" s="96">
        <v>0.0011985355102045524</v>
      </c>
      <c r="H85" s="96">
        <v>0.0016583066306080912</v>
      </c>
      <c r="I85" s="96">
        <v>0.0009608192214413259</v>
      </c>
      <c r="J85" s="97">
        <v>0.00010969773931971427</v>
      </c>
    </row>
    <row r="86" spans="2:10" ht="21" customHeight="1">
      <c r="B86" s="73" t="s">
        <v>481</v>
      </c>
      <c r="D86" s="99">
        <f>SUM(D75:D85)</f>
        <v>1257939.0192308892</v>
      </c>
      <c r="E86" s="101"/>
      <c r="F86" s="100">
        <f>SUM(F75:F85)</f>
        <v>1</v>
      </c>
      <c r="G86" s="100">
        <f>SUM(G75:G85)</f>
        <v>1</v>
      </c>
      <c r="H86" s="100">
        <f>SUM(H75:H85)</f>
        <v>1</v>
      </c>
      <c r="I86" s="100">
        <f>SUM(I75:I85)</f>
        <v>0.9999999999999999</v>
      </c>
      <c r="J86" s="100">
        <f>SUM(J75:J85)</f>
        <v>0.9999999999999999</v>
      </c>
    </row>
    <row r="89" spans="1:10" ht="14.25">
      <c r="A89" s="102" t="s">
        <v>353</v>
      </c>
      <c r="B89" s="153" t="s">
        <v>435</v>
      </c>
      <c r="C89" s="153"/>
      <c r="D89" s="153"/>
      <c r="E89" s="153"/>
      <c r="F89" s="153"/>
      <c r="G89" s="153"/>
      <c r="H89" s="153"/>
      <c r="I89" s="166"/>
      <c r="J89" s="166"/>
    </row>
    <row r="90" spans="2:10" ht="12.75">
      <c r="B90" s="167"/>
      <c r="C90" s="167"/>
      <c r="D90" s="167"/>
      <c r="E90" s="167"/>
      <c r="F90" s="167"/>
      <c r="G90" s="167"/>
      <c r="H90" s="167"/>
      <c r="I90" s="167"/>
      <c r="J90" s="167"/>
    </row>
    <row r="92" ht="12.75">
      <c r="B92" s="73" t="s">
        <v>466</v>
      </c>
    </row>
  </sheetData>
  <sheetProtection/>
  <mergeCells count="20">
    <mergeCell ref="B64:J65"/>
    <mergeCell ref="B70:J70"/>
    <mergeCell ref="B89:J90"/>
    <mergeCell ref="B73:C73"/>
    <mergeCell ref="D73:F73"/>
    <mergeCell ref="B74:C74"/>
    <mergeCell ref="D74:E74"/>
    <mergeCell ref="B27:J27"/>
    <mergeCell ref="B28:J28"/>
    <mergeCell ref="B35:J35"/>
    <mergeCell ref="B38:C38"/>
    <mergeCell ref="D38:F38"/>
    <mergeCell ref="B39:C39"/>
    <mergeCell ref="D39:E39"/>
    <mergeCell ref="B3:J3"/>
    <mergeCell ref="B6:C6"/>
    <mergeCell ref="D6:F6"/>
    <mergeCell ref="B7:C7"/>
    <mergeCell ref="D7:E7"/>
    <mergeCell ref="B26:J26"/>
  </mergeCells>
  <printOptions/>
  <pageMargins left="0.7" right="0.7" top="0.75" bottom="0.75" header="0.3" footer="0.3"/>
  <pageSetup fitToHeight="3" horizontalDpi="600" verticalDpi="600" orientation="portrait" scale="82" r:id="rId1"/>
  <rowBreaks count="2" manualBreakCount="2">
    <brk id="33" max="255" man="1"/>
    <brk id="6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1" sqref="A1"/>
    </sheetView>
  </sheetViews>
  <sheetFormatPr defaultColWidth="9.140625" defaultRowHeight="15"/>
  <cols>
    <col min="1" max="1" width="24.00390625" style="73" customWidth="1"/>
    <col min="2" max="2" width="10.28125" style="73" customWidth="1"/>
    <col min="3" max="5" width="9.140625" style="73" customWidth="1"/>
    <col min="6" max="6" width="9.8515625" style="73" customWidth="1"/>
    <col min="7" max="9" width="9.140625" style="73" customWidth="1"/>
    <col min="10" max="10" width="10.00390625" style="73" customWidth="1"/>
    <col min="11" max="13" width="9.140625" style="73" customWidth="1"/>
    <col min="14" max="14" width="10.140625" style="73" customWidth="1"/>
    <col min="15" max="16384" width="9.140625" style="73" customWidth="1"/>
  </cols>
  <sheetData>
    <row r="1" spans="1:16" ht="12.75">
      <c r="A1" s="120" t="s">
        <v>397</v>
      </c>
      <c r="B1" s="145"/>
      <c r="C1" s="145"/>
      <c r="D1" s="145"/>
      <c r="E1" s="145"/>
      <c r="F1" s="145"/>
      <c r="G1" s="145"/>
      <c r="H1" s="145"/>
      <c r="I1" s="145"/>
      <c r="J1" s="145"/>
      <c r="K1" s="145"/>
      <c r="L1" s="145"/>
      <c r="M1" s="145"/>
      <c r="N1" s="145"/>
      <c r="O1" s="145"/>
      <c r="P1" s="73" t="s">
        <v>500</v>
      </c>
    </row>
    <row r="2" ht="9.75" customHeight="1"/>
    <row r="3" ht="9.75" customHeight="1"/>
    <row r="4" spans="2:16" ht="14.25">
      <c r="B4" s="148" t="s">
        <v>512</v>
      </c>
      <c r="C4" s="148"/>
      <c r="D4" s="148"/>
      <c r="F4" s="148" t="s">
        <v>513</v>
      </c>
      <c r="G4" s="148"/>
      <c r="H4" s="148"/>
      <c r="J4" s="148" t="s">
        <v>501</v>
      </c>
      <c r="K4" s="148"/>
      <c r="L4" s="148"/>
      <c r="N4" s="148" t="s">
        <v>502</v>
      </c>
      <c r="O4" s="148"/>
      <c r="P4" s="148"/>
    </row>
    <row r="5" spans="4:16" ht="12.75">
      <c r="D5" s="146" t="s">
        <v>398</v>
      </c>
      <c r="H5" s="146" t="s">
        <v>398</v>
      </c>
      <c r="L5" s="146" t="s">
        <v>398</v>
      </c>
      <c r="P5" s="146" t="s">
        <v>398</v>
      </c>
    </row>
    <row r="6" spans="1:16" ht="12.75">
      <c r="A6" s="149"/>
      <c r="B6" s="146" t="s">
        <v>33</v>
      </c>
      <c r="C6" s="146" t="s">
        <v>399</v>
      </c>
      <c r="D6" s="146" t="s">
        <v>400</v>
      </c>
      <c r="F6" s="146" t="s">
        <v>33</v>
      </c>
      <c r="G6" s="146" t="s">
        <v>399</v>
      </c>
      <c r="H6" s="146" t="s">
        <v>400</v>
      </c>
      <c r="J6" s="146" t="s">
        <v>33</v>
      </c>
      <c r="K6" s="146" t="s">
        <v>399</v>
      </c>
      <c r="L6" s="146" t="s">
        <v>400</v>
      </c>
      <c r="N6" s="146" t="s">
        <v>33</v>
      </c>
      <c r="O6" s="146" t="s">
        <v>399</v>
      </c>
      <c r="P6" s="146" t="s">
        <v>400</v>
      </c>
    </row>
    <row r="7" spans="1:16" ht="12.75">
      <c r="A7" s="147" t="s">
        <v>401</v>
      </c>
      <c r="B7" s="123" t="s">
        <v>402</v>
      </c>
      <c r="C7" s="123" t="s">
        <v>402</v>
      </c>
      <c r="D7" s="123" t="s">
        <v>403</v>
      </c>
      <c r="F7" s="123" t="s">
        <v>402</v>
      </c>
      <c r="G7" s="123" t="s">
        <v>402</v>
      </c>
      <c r="H7" s="123" t="s">
        <v>403</v>
      </c>
      <c r="J7" s="123" t="s">
        <v>402</v>
      </c>
      <c r="K7" s="123" t="s">
        <v>402</v>
      </c>
      <c r="L7" s="123" t="s">
        <v>403</v>
      </c>
      <c r="N7" s="123" t="s">
        <v>402</v>
      </c>
      <c r="O7" s="123" t="s">
        <v>402</v>
      </c>
      <c r="P7" s="123" t="s">
        <v>403</v>
      </c>
    </row>
    <row r="8" spans="1:16" ht="33" customHeight="1">
      <c r="A8" s="150" t="s">
        <v>407</v>
      </c>
      <c r="B8" s="100">
        <v>0.6587527420871199</v>
      </c>
      <c r="C8" s="100">
        <v>0.5449078790944577</v>
      </c>
      <c r="D8" s="101">
        <v>1237.2405146708759</v>
      </c>
      <c r="F8" s="100">
        <v>0.6388701352440275</v>
      </c>
      <c r="G8" s="100">
        <v>0.5421837903555569</v>
      </c>
      <c r="H8" s="101">
        <v>1410.5895736024297</v>
      </c>
      <c r="J8" s="100">
        <v>0.618664243734689</v>
      </c>
      <c r="K8" s="100">
        <v>0.5300558137560379</v>
      </c>
      <c r="L8" s="101">
        <v>1426.2203716592235</v>
      </c>
      <c r="N8" s="100">
        <v>0.6107153808052457</v>
      </c>
      <c r="O8" s="100">
        <v>0.5232210260339807</v>
      </c>
      <c r="P8" s="101">
        <v>1424.052772416</v>
      </c>
    </row>
    <row r="9" spans="1:16" ht="33" customHeight="1">
      <c r="A9" s="150" t="s">
        <v>408</v>
      </c>
      <c r="B9" s="100">
        <v>0.0768411156377311</v>
      </c>
      <c r="C9" s="100">
        <v>0.09450499645554823</v>
      </c>
      <c r="D9" s="101">
        <v>1839.5626781570265</v>
      </c>
      <c r="F9" s="100">
        <v>0.08654746608010107</v>
      </c>
      <c r="G9" s="100">
        <v>0.09647752104661018</v>
      </c>
      <c r="H9" s="101">
        <v>1852.8425079522726</v>
      </c>
      <c r="J9" s="100">
        <v>0.09603551588898986</v>
      </c>
      <c r="K9" s="100">
        <v>0.09688253070934426</v>
      </c>
      <c r="L9" s="101">
        <v>1679.320735387412</v>
      </c>
      <c r="N9" s="100">
        <v>0.09603273816543624</v>
      </c>
      <c r="O9" s="100">
        <v>0.10120643452686644</v>
      </c>
      <c r="P9" s="101">
        <v>1751.7356414465607</v>
      </c>
    </row>
    <row r="10" spans="1:16" ht="33" customHeight="1">
      <c r="A10" s="150" t="s">
        <v>409</v>
      </c>
      <c r="B10" s="100">
        <v>0.060131620181761186</v>
      </c>
      <c r="C10" s="100">
        <v>0.0582573048754127</v>
      </c>
      <c r="D10" s="101">
        <v>1449.108703810131</v>
      </c>
      <c r="F10" s="100">
        <v>0.06157850033756562</v>
      </c>
      <c r="G10" s="100">
        <v>0.0620189037290291</v>
      </c>
      <c r="H10" s="101">
        <v>1674.0240931781295</v>
      </c>
      <c r="J10" s="100">
        <v>0.05880593925034791</v>
      </c>
      <c r="K10" s="100">
        <v>0.05551468349684031</v>
      </c>
      <c r="L10" s="101">
        <v>1571.4722872407965</v>
      </c>
      <c r="N10" s="100">
        <v>0.06140764676745997</v>
      </c>
      <c r="O10" s="100">
        <v>0.051593841754453695</v>
      </c>
      <c r="P10" s="101">
        <v>1396.5457442978936</v>
      </c>
    </row>
    <row r="11" spans="1:16" ht="33" customHeight="1">
      <c r="A11" s="150" t="s">
        <v>410</v>
      </c>
      <c r="B11" s="100">
        <v>0.03798182387966154</v>
      </c>
      <c r="C11" s="100">
        <v>0.07678841927439793</v>
      </c>
      <c r="D11" s="101">
        <v>3023.9415557312236</v>
      </c>
      <c r="F11" s="100">
        <v>0.04512489927477841</v>
      </c>
      <c r="G11" s="100">
        <v>0.07977642253483178</v>
      </c>
      <c r="H11" s="101">
        <v>2938.4955584551562</v>
      </c>
      <c r="J11" s="100">
        <v>0.05543607024969234</v>
      </c>
      <c r="K11" s="100">
        <v>0.09242966471362819</v>
      </c>
      <c r="L11" s="101">
        <v>2775.485678270644</v>
      </c>
      <c r="N11" s="100">
        <v>0.05707951034271293</v>
      </c>
      <c r="O11" s="100">
        <v>0.1015395623727145</v>
      </c>
      <c r="P11" s="101">
        <v>2956.8875028568377</v>
      </c>
    </row>
    <row r="12" spans="1:16" ht="33" customHeight="1">
      <c r="A12" s="150" t="s">
        <v>411</v>
      </c>
      <c r="B12" s="100">
        <v>0.04056408649326229</v>
      </c>
      <c r="C12" s="100">
        <v>0.08864061561524196</v>
      </c>
      <c r="D12" s="101">
        <v>3268.4703142564294</v>
      </c>
      <c r="F12" s="100">
        <v>0.04476555524097829</v>
      </c>
      <c r="G12" s="100">
        <v>0.09129400673771108</v>
      </c>
      <c r="H12" s="101">
        <v>3389.7293166078193</v>
      </c>
      <c r="J12" s="100">
        <v>0.052629762959044014</v>
      </c>
      <c r="K12" s="100">
        <v>0.10616478271055889</v>
      </c>
      <c r="L12" s="101">
        <v>3357.910455155256</v>
      </c>
      <c r="N12" s="100">
        <v>0.05748048210958323</v>
      </c>
      <c r="O12" s="100">
        <v>0.1076937369756949</v>
      </c>
      <c r="P12" s="101">
        <v>3114.223650128812</v>
      </c>
    </row>
    <row r="13" spans="1:16" ht="33" customHeight="1">
      <c r="A13" s="150" t="s">
        <v>412</v>
      </c>
      <c r="B13" s="100">
        <v>0.040451269194609826</v>
      </c>
      <c r="C13" s="100">
        <v>0.0538800365871507</v>
      </c>
      <c r="D13" s="101">
        <v>1992.2746581968422</v>
      </c>
      <c r="F13" s="100">
        <v>0.04063854345884967</v>
      </c>
      <c r="G13" s="100">
        <v>0.051636123545745156</v>
      </c>
      <c r="H13" s="101">
        <v>2111.9431544343515</v>
      </c>
      <c r="J13" s="100">
        <v>0.04085247334583137</v>
      </c>
      <c r="K13" s="100">
        <v>0.05115806824926382</v>
      </c>
      <c r="L13" s="101">
        <v>2084.566869454796</v>
      </c>
      <c r="N13" s="100">
        <v>0.044661178856994596</v>
      </c>
      <c r="O13" s="100">
        <v>0.0527128211211476</v>
      </c>
      <c r="P13" s="101">
        <v>1961.85014392979</v>
      </c>
    </row>
    <row r="14" spans="1:16" ht="33" customHeight="1">
      <c r="A14" s="150" t="s">
        <v>404</v>
      </c>
      <c r="B14" s="100">
        <v>0.08527734252585395</v>
      </c>
      <c r="C14" s="100">
        <v>0.08302074809779075</v>
      </c>
      <c r="D14" s="101">
        <v>1456.1511774259325</v>
      </c>
      <c r="F14" s="100">
        <v>0.08247490036369974</v>
      </c>
      <c r="G14" s="100">
        <v>0.07661323205051587</v>
      </c>
      <c r="H14" s="101">
        <v>1544.0050328354146</v>
      </c>
      <c r="J14" s="100">
        <v>0.07757599457140557</v>
      </c>
      <c r="K14" s="100">
        <v>0.06779445636432674</v>
      </c>
      <c r="L14" s="101">
        <v>1454.7450221262409</v>
      </c>
      <c r="N14" s="100">
        <v>0.0726230629525674</v>
      </c>
      <c r="O14" s="100">
        <v>0.062032577215142166</v>
      </c>
      <c r="P14" s="101">
        <v>1419.7929532581227</v>
      </c>
    </row>
    <row r="15" spans="1:16" ht="6.75" customHeight="1">
      <c r="A15" s="115"/>
      <c r="B15" s="151"/>
      <c r="C15" s="151"/>
      <c r="D15" s="115"/>
      <c r="E15" s="115"/>
      <c r="F15" s="151"/>
      <c r="G15" s="151"/>
      <c r="H15" s="115"/>
      <c r="I15" s="115"/>
      <c r="J15" s="151"/>
      <c r="K15" s="151"/>
      <c r="L15" s="115"/>
      <c r="M15" s="115"/>
      <c r="N15" s="151"/>
      <c r="O15" s="151"/>
      <c r="P15" s="115"/>
    </row>
    <row r="16" spans="1:16" ht="23.25" customHeight="1">
      <c r="A16" s="149" t="s">
        <v>405</v>
      </c>
      <c r="B16" s="100">
        <f>SUM(B8:B15)</f>
        <v>0.9999999999999998</v>
      </c>
      <c r="C16" s="100">
        <f>SUM(C8:C15)</f>
        <v>1</v>
      </c>
      <c r="D16" s="101">
        <v>1495.73095367086</v>
      </c>
      <c r="F16" s="100">
        <f>SUM(F8:F15)</f>
        <v>1.0000000000000002</v>
      </c>
      <c r="G16" s="100">
        <f>SUM(G8:G15)</f>
        <v>1</v>
      </c>
      <c r="H16" s="101">
        <v>1662.136654934326</v>
      </c>
      <c r="J16" s="100">
        <f>SUM(J8:J15)</f>
        <v>1</v>
      </c>
      <c r="K16" s="100">
        <f>SUM(K8:K15)</f>
        <v>1.0000000000000002</v>
      </c>
      <c r="L16" s="101">
        <v>1664.6389393960485</v>
      </c>
      <c r="N16" s="100">
        <f>SUM(N8:N15)</f>
        <v>1.0000000000000002</v>
      </c>
      <c r="O16" s="100">
        <f>SUM(O8:O15)</f>
        <v>1</v>
      </c>
      <c r="P16" s="101">
        <v>1662.1865099441186</v>
      </c>
    </row>
    <row r="17" spans="2:16" ht="12.75">
      <c r="B17" s="100"/>
      <c r="C17" s="100"/>
      <c r="D17" s="101"/>
      <c r="F17" s="100"/>
      <c r="G17" s="100"/>
      <c r="H17" s="101"/>
      <c r="J17" s="100"/>
      <c r="K17" s="100"/>
      <c r="L17" s="101"/>
      <c r="N17" s="100"/>
      <c r="O17" s="100"/>
      <c r="P17" s="101"/>
    </row>
    <row r="18" spans="2:16" ht="12.75">
      <c r="B18" s="100"/>
      <c r="C18" s="100"/>
      <c r="D18" s="101"/>
      <c r="F18" s="100"/>
      <c r="G18" s="100"/>
      <c r="H18" s="101"/>
      <c r="J18" s="100"/>
      <c r="K18" s="100"/>
      <c r="L18" s="101"/>
      <c r="N18" s="100"/>
      <c r="O18" s="100"/>
      <c r="P18" s="101"/>
    </row>
    <row r="19" spans="1:16" ht="14.25">
      <c r="A19" s="72"/>
      <c r="B19" s="100"/>
      <c r="C19" s="100"/>
      <c r="D19" s="101"/>
      <c r="F19" s="100"/>
      <c r="G19" s="100"/>
      <c r="H19" s="101"/>
      <c r="J19" s="100"/>
      <c r="K19" s="100"/>
      <c r="L19" s="101"/>
      <c r="N19" s="100"/>
      <c r="O19" s="100"/>
      <c r="P19" s="101"/>
    </row>
    <row r="20" spans="1:16" ht="14.25">
      <c r="A20" s="73" t="s">
        <v>503</v>
      </c>
      <c r="B20" s="100"/>
      <c r="C20" s="100"/>
      <c r="D20" s="101"/>
      <c r="F20" s="100"/>
      <c r="G20" s="100"/>
      <c r="H20" s="101"/>
      <c r="J20" s="100"/>
      <c r="K20" s="100"/>
      <c r="L20" s="101"/>
      <c r="N20" s="100"/>
      <c r="O20" s="100"/>
      <c r="P20" s="101"/>
    </row>
    <row r="21" spans="1:16" ht="12.75">
      <c r="A21" s="73" t="s">
        <v>406</v>
      </c>
      <c r="B21" s="100"/>
      <c r="C21" s="100"/>
      <c r="D21" s="101"/>
      <c r="F21" s="100"/>
      <c r="G21" s="100"/>
      <c r="H21" s="101"/>
      <c r="J21" s="100"/>
      <c r="K21" s="100"/>
      <c r="L21" s="101"/>
      <c r="N21" s="100"/>
      <c r="O21" s="100"/>
      <c r="P21" s="101"/>
    </row>
  </sheetData>
  <sheetProtection/>
  <printOptions/>
  <pageMargins left="0.7" right="0.7" top="0.75" bottom="0.75" header="0.3" footer="0.3"/>
  <pageSetup fitToHeight="1" fitToWidth="1" horizontalDpi="1200" verticalDpi="1200" orientation="landscape" scale="74" r:id="rId1"/>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A1" sqref="A1"/>
    </sheetView>
  </sheetViews>
  <sheetFormatPr defaultColWidth="9.140625" defaultRowHeight="15"/>
  <cols>
    <col min="1" max="1" width="2.00390625" style="21" customWidth="1"/>
    <col min="2" max="2" width="7.00390625" style="21" customWidth="1"/>
    <col min="3" max="3" width="1.57421875" style="21" customWidth="1"/>
    <col min="4" max="4" width="7.8515625" style="21" customWidth="1"/>
    <col min="5" max="5" width="14.421875" style="21" customWidth="1"/>
    <col min="6" max="6" width="3.28125" style="21" customWidth="1"/>
    <col min="7" max="8" width="10.57421875" style="21" customWidth="1"/>
    <col min="9" max="9" width="5.421875" style="21" customWidth="1"/>
    <col min="10" max="10" width="9.140625" style="21" customWidth="1"/>
    <col min="11" max="11" width="10.140625" style="21" customWidth="1"/>
    <col min="12" max="12" width="3.421875" style="21" customWidth="1"/>
    <col min="13" max="16384" width="9.140625" style="21" customWidth="1"/>
  </cols>
  <sheetData>
    <row r="1" spans="1:12" ht="12.75" customHeight="1">
      <c r="A1" s="19" t="s">
        <v>514</v>
      </c>
      <c r="B1" s="19"/>
      <c r="C1" s="19"/>
      <c r="D1" s="19"/>
      <c r="E1" s="19"/>
      <c r="F1" s="19"/>
      <c r="G1" s="19"/>
      <c r="H1" s="19"/>
      <c r="I1" s="19"/>
      <c r="J1" s="19"/>
      <c r="K1" s="48" t="s">
        <v>485</v>
      </c>
      <c r="L1" s="20"/>
    </row>
    <row r="2" ht="12.75" customHeight="1"/>
    <row r="3" ht="12.75" customHeight="1"/>
    <row r="4" spans="1:11" ht="12.75" customHeight="1">
      <c r="A4" s="22"/>
      <c r="B4" s="22"/>
      <c r="C4" s="22"/>
      <c r="D4" s="22"/>
      <c r="E4" s="22"/>
      <c r="F4" s="22"/>
      <c r="G4" s="22"/>
      <c r="H4" s="22"/>
      <c r="I4" s="22"/>
      <c r="J4" s="22"/>
      <c r="K4" s="22"/>
    </row>
    <row r="5" spans="7:11" ht="12.75" customHeight="1">
      <c r="G5" s="168" t="s">
        <v>47</v>
      </c>
      <c r="H5" s="168"/>
      <c r="J5" s="168" t="s">
        <v>48</v>
      </c>
      <c r="K5" s="168"/>
    </row>
    <row r="6" spans="1:11" ht="12.75" customHeight="1">
      <c r="A6" s="22" t="s">
        <v>49</v>
      </c>
      <c r="B6" s="22"/>
      <c r="C6" s="22"/>
      <c r="D6" s="22"/>
      <c r="E6" s="22"/>
      <c r="F6" s="22"/>
      <c r="G6" s="169" t="s">
        <v>50</v>
      </c>
      <c r="H6" s="169"/>
      <c r="I6" s="22"/>
      <c r="J6" s="169" t="s">
        <v>51</v>
      </c>
      <c r="K6" s="169"/>
    </row>
    <row r="7" ht="12.75" customHeight="1"/>
    <row r="8" spans="1:11" ht="12.75" customHeight="1">
      <c r="A8" s="21" t="s">
        <v>52</v>
      </c>
      <c r="G8" s="25"/>
      <c r="H8" s="25">
        <v>1833546.7417910856</v>
      </c>
      <c r="J8" s="26"/>
      <c r="K8" s="26">
        <f>H8/H$28</f>
        <v>0.49372640254769945</v>
      </c>
    </row>
    <row r="9" spans="7:11" ht="25.5" customHeight="1">
      <c r="G9" s="25"/>
      <c r="H9" s="25"/>
      <c r="J9" s="26"/>
      <c r="K9" s="26"/>
    </row>
    <row r="10" spans="1:11" ht="12.75" customHeight="1">
      <c r="A10" s="21" t="s">
        <v>53</v>
      </c>
      <c r="G10" s="25"/>
      <c r="H10" s="25">
        <v>153086.0462881492</v>
      </c>
      <c r="J10" s="26"/>
      <c r="K10" s="26">
        <f>H10/H$28</f>
        <v>0.04122208678479951</v>
      </c>
    </row>
    <row r="11" spans="7:11" ht="21.75" customHeight="1">
      <c r="G11" s="25"/>
      <c r="H11" s="25"/>
      <c r="J11" s="26"/>
      <c r="K11" s="26"/>
    </row>
    <row r="12" spans="1:11" ht="12.75" customHeight="1">
      <c r="A12" s="21" t="s">
        <v>54</v>
      </c>
      <c r="G12" s="25"/>
      <c r="H12" s="25"/>
      <c r="J12" s="26"/>
      <c r="K12" s="26"/>
    </row>
    <row r="13" spans="2:11" ht="12.75" customHeight="1">
      <c r="B13" s="27">
        <v>0.0025</v>
      </c>
      <c r="C13" s="28" t="s">
        <v>24</v>
      </c>
      <c r="D13" s="29">
        <v>0.2475</v>
      </c>
      <c r="G13" s="25">
        <v>644610.5969349709</v>
      </c>
      <c r="J13" s="26">
        <f>G13/H$28</f>
        <v>0.17357685180031862</v>
      </c>
      <c r="K13" s="26"/>
    </row>
    <row r="14" spans="2:11" ht="12.75" customHeight="1">
      <c r="B14" s="30">
        <v>0.25</v>
      </c>
      <c r="C14" s="28" t="s">
        <v>24</v>
      </c>
      <c r="D14" s="29">
        <v>0.6975</v>
      </c>
      <c r="G14" s="25">
        <v>740675.7223045849</v>
      </c>
      <c r="H14" s="25"/>
      <c r="J14" s="26">
        <f>G14/H$28</f>
        <v>0.19944468907874094</v>
      </c>
      <c r="K14" s="26"/>
    </row>
    <row r="15" spans="2:11" ht="12.75" customHeight="1">
      <c r="B15" s="31">
        <v>0.7</v>
      </c>
      <c r="C15" s="32" t="s">
        <v>24</v>
      </c>
      <c r="D15" s="33">
        <v>0.9975</v>
      </c>
      <c r="E15" s="34"/>
      <c r="F15" s="34"/>
      <c r="G15" s="35">
        <v>98807.74821223947</v>
      </c>
      <c r="H15" s="35"/>
      <c r="I15" s="34"/>
      <c r="J15" s="36">
        <f>G15/H$28</f>
        <v>0.02660635420780908</v>
      </c>
      <c r="K15" s="36"/>
    </row>
    <row r="16" spans="2:11" ht="15.75" customHeight="1">
      <c r="B16" s="21" t="s">
        <v>55</v>
      </c>
      <c r="G16" s="25"/>
      <c r="H16" s="25">
        <f>SUM(G13:G15)</f>
        <v>1484094.0674517953</v>
      </c>
      <c r="J16" s="26"/>
      <c r="K16" s="26">
        <f>H16/H$28</f>
        <v>0.39962789508686863</v>
      </c>
    </row>
    <row r="17" spans="6:11" ht="26.25" customHeight="1">
      <c r="F17" s="37"/>
      <c r="G17" s="25"/>
      <c r="H17" s="25"/>
      <c r="J17" s="26"/>
      <c r="K17" s="26"/>
    </row>
    <row r="18" spans="1:11" ht="12.75" customHeight="1">
      <c r="A18" s="21" t="s">
        <v>56</v>
      </c>
      <c r="G18" s="25"/>
      <c r="H18" s="25">
        <v>70998.48993103017</v>
      </c>
      <c r="J18" s="26"/>
      <c r="K18" s="26">
        <f>H18/H$28</f>
        <v>0.01911804494589788</v>
      </c>
    </row>
    <row r="19" spans="7:11" ht="24.75" customHeight="1">
      <c r="G19" s="25"/>
      <c r="H19" s="25"/>
      <c r="J19" s="26"/>
      <c r="K19" s="26"/>
    </row>
    <row r="20" spans="1:11" ht="12.75" customHeight="1">
      <c r="A20" s="21" t="s">
        <v>57</v>
      </c>
      <c r="G20" s="25"/>
      <c r="H20" s="25">
        <v>2110</v>
      </c>
      <c r="J20" s="26"/>
      <c r="K20" s="26">
        <f>H20/H$28</f>
        <v>0.0005681680677297642</v>
      </c>
    </row>
    <row r="21" spans="7:11" ht="12.75" customHeight="1">
      <c r="G21" s="25"/>
      <c r="H21" s="25"/>
      <c r="J21" s="26"/>
      <c r="K21" s="26"/>
    </row>
    <row r="22" spans="1:11" ht="24.75" customHeight="1">
      <c r="A22" s="21" t="s">
        <v>58</v>
      </c>
      <c r="G22" s="25"/>
      <c r="H22" s="25">
        <v>87826.05897024792</v>
      </c>
      <c r="J22" s="26"/>
      <c r="K22" s="26">
        <f>H22/H$28</f>
        <v>0.023649271194998142</v>
      </c>
    </row>
    <row r="23" spans="7:11" ht="12.75" customHeight="1">
      <c r="G23" s="25"/>
      <c r="H23" s="25"/>
      <c r="J23" s="26"/>
      <c r="K23" s="26"/>
    </row>
    <row r="24" spans="1:11" ht="12.75" customHeight="1">
      <c r="A24" s="21" t="s">
        <v>59</v>
      </c>
      <c r="G24" s="25"/>
      <c r="H24" s="25"/>
      <c r="J24" s="26"/>
      <c r="K24" s="26"/>
    </row>
    <row r="25" spans="1:11" ht="12.75" customHeight="1">
      <c r="A25" s="21" t="s">
        <v>60</v>
      </c>
      <c r="G25" s="25"/>
      <c r="H25" s="25">
        <v>82028.46981731619</v>
      </c>
      <c r="J25" s="26"/>
      <c r="K25" s="26">
        <f>H25/H$28</f>
        <v>0.022088131372006548</v>
      </c>
    </row>
    <row r="26" spans="1:11" ht="5.25" customHeight="1">
      <c r="A26" s="22"/>
      <c r="B26" s="22"/>
      <c r="C26" s="22"/>
      <c r="D26" s="22"/>
      <c r="E26" s="22"/>
      <c r="F26" s="22"/>
      <c r="G26" s="38"/>
      <c r="H26" s="38"/>
      <c r="I26" s="22"/>
      <c r="J26" s="39"/>
      <c r="K26" s="39"/>
    </row>
    <row r="27" spans="7:11" ht="12.75" customHeight="1">
      <c r="G27" s="25"/>
      <c r="H27" s="25"/>
      <c r="J27" s="26"/>
      <c r="K27" s="26"/>
    </row>
    <row r="28" spans="1:11" ht="12.75" customHeight="1">
      <c r="A28" s="21" t="s">
        <v>51</v>
      </c>
      <c r="G28" s="25"/>
      <c r="H28" s="25">
        <f>H8+H10+H16+H18+H20+H22+H25</f>
        <v>3713689.8742496246</v>
      </c>
      <c r="J28" s="26"/>
      <c r="K28" s="26">
        <f>SUM(K8:K25)</f>
        <v>0.9999999999999998</v>
      </c>
    </row>
    <row r="29" spans="10:11" ht="12.75" customHeight="1">
      <c r="J29" s="26"/>
      <c r="K29" s="26"/>
    </row>
    <row r="30" spans="10:11" ht="12.75" customHeight="1">
      <c r="J30" s="26"/>
      <c r="K30" s="26"/>
    </row>
    <row r="31" spans="10:11" ht="12.75" customHeight="1">
      <c r="J31" s="26"/>
      <c r="K31" s="26"/>
    </row>
    <row r="32" spans="10:11" ht="12.75" customHeight="1">
      <c r="J32" s="26"/>
      <c r="K32" s="26"/>
    </row>
    <row r="33" ht="12.75" customHeight="1"/>
    <row r="34" ht="12.75" customHeight="1"/>
    <row r="35" ht="12.75" customHeight="1"/>
    <row r="36" ht="12.75" customHeight="1">
      <c r="A36" s="21" t="s">
        <v>61</v>
      </c>
    </row>
    <row r="37" ht="12.75" customHeight="1">
      <c r="A37" s="21" t="s">
        <v>62</v>
      </c>
    </row>
    <row r="38" ht="12.75" customHeight="1"/>
    <row r="39" ht="12.75" customHeight="1">
      <c r="A39" s="21" t="s">
        <v>63</v>
      </c>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4">
    <mergeCell ref="G5:H5"/>
    <mergeCell ref="J5:K5"/>
    <mergeCell ref="G6:H6"/>
    <mergeCell ref="J6:K6"/>
  </mergeCells>
  <printOptions/>
  <pageMargins left="0.7" right="0.7" top="0.75" bottom="0.75" header="0.3" footer="0.3"/>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3" t="s">
        <v>37</v>
      </c>
      <c r="Q1" s="173"/>
    </row>
    <row r="5" spans="1:17" ht="12.75">
      <c r="A5" s="17"/>
      <c r="B5" s="171" t="s">
        <v>515</v>
      </c>
      <c r="C5" s="171"/>
      <c r="D5" s="171"/>
      <c r="E5" s="171"/>
      <c r="F5" s="171"/>
      <c r="G5" s="171"/>
      <c r="H5" s="171"/>
      <c r="I5" s="171"/>
      <c r="J5" s="171"/>
      <c r="K5" s="171"/>
      <c r="L5" s="171"/>
      <c r="M5" s="171"/>
      <c r="N5" s="171"/>
      <c r="O5" s="171"/>
      <c r="P5" s="171"/>
      <c r="Q5" s="17"/>
    </row>
    <row r="6" spans="1:17" ht="12.75">
      <c r="A6" s="17"/>
      <c r="B6" s="172" t="s">
        <v>38</v>
      </c>
      <c r="C6" s="172"/>
      <c r="D6" s="172"/>
      <c r="E6" s="172"/>
      <c r="F6" s="172"/>
      <c r="G6" s="172"/>
      <c r="H6" s="172"/>
      <c r="I6" s="172"/>
      <c r="J6" s="172"/>
      <c r="K6" s="172"/>
      <c r="L6" s="172"/>
      <c r="M6" s="172"/>
      <c r="N6" s="172"/>
      <c r="O6" s="172"/>
      <c r="P6" s="172"/>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1708</v>
      </c>
      <c r="H13" s="3">
        <v>247508</v>
      </c>
      <c r="J13" s="3">
        <v>10561927</v>
      </c>
      <c r="K13" s="6"/>
      <c r="L13" s="3">
        <v>18701270</v>
      </c>
      <c r="M13" s="6"/>
      <c r="N13" s="3">
        <v>9013455</v>
      </c>
      <c r="O13" s="6"/>
      <c r="P13" s="3">
        <v>21878785</v>
      </c>
      <c r="Q13" s="3"/>
    </row>
    <row r="14" spans="1:17" ht="12.75">
      <c r="A14" s="3"/>
      <c r="B14" s="12">
        <v>5</v>
      </c>
      <c r="C14" s="11" t="s">
        <v>24</v>
      </c>
      <c r="D14" s="14">
        <v>9</v>
      </c>
      <c r="F14" s="3">
        <v>2861</v>
      </c>
      <c r="H14" s="3">
        <v>1183112</v>
      </c>
      <c r="J14" s="3">
        <v>23031277</v>
      </c>
      <c r="K14" s="6"/>
      <c r="L14" s="3">
        <v>44960040</v>
      </c>
      <c r="M14" s="6"/>
      <c r="N14" s="3">
        <v>20202248</v>
      </c>
      <c r="O14" s="6"/>
      <c r="P14" s="3">
        <v>54957827</v>
      </c>
      <c r="Q14" s="3"/>
    </row>
    <row r="15" spans="1:17" ht="12.75">
      <c r="A15" s="3"/>
      <c r="B15" s="12">
        <v>10</v>
      </c>
      <c r="C15" s="11" t="s">
        <v>24</v>
      </c>
      <c r="D15" s="14">
        <v>14</v>
      </c>
      <c r="F15" s="3">
        <v>2080</v>
      </c>
      <c r="H15" s="3">
        <v>1606499</v>
      </c>
      <c r="J15" s="3">
        <v>22990816</v>
      </c>
      <c r="K15" s="6"/>
      <c r="L15" s="3">
        <v>48013091</v>
      </c>
      <c r="M15" s="6"/>
      <c r="N15" s="3">
        <v>18430319</v>
      </c>
      <c r="O15" s="6"/>
      <c r="P15" s="3">
        <v>50492102</v>
      </c>
      <c r="Q15" s="3"/>
    </row>
    <row r="16" spans="1:17" ht="12.75">
      <c r="A16" s="3"/>
      <c r="B16" s="12">
        <v>15</v>
      </c>
      <c r="C16" s="11" t="s">
        <v>24</v>
      </c>
      <c r="D16" s="14">
        <v>19</v>
      </c>
      <c r="F16" s="3">
        <v>1332</v>
      </c>
      <c r="H16" s="3">
        <v>1332366</v>
      </c>
      <c r="J16" s="3">
        <v>17764095</v>
      </c>
      <c r="K16" s="6"/>
      <c r="L16" s="3">
        <v>39082553</v>
      </c>
      <c r="M16" s="6"/>
      <c r="N16" s="3">
        <v>13565554</v>
      </c>
      <c r="O16" s="6"/>
      <c r="P16" s="3">
        <v>38264490</v>
      </c>
      <c r="Q16" s="3"/>
    </row>
    <row r="17" spans="1:17" ht="12.75">
      <c r="A17" s="3"/>
      <c r="B17" s="12">
        <v>20</v>
      </c>
      <c r="C17" s="11" t="s">
        <v>24</v>
      </c>
      <c r="D17" s="14">
        <v>24</v>
      </c>
      <c r="F17" s="3">
        <v>567</v>
      </c>
      <c r="H17" s="3">
        <v>779720</v>
      </c>
      <c r="J17" s="3">
        <v>10127833</v>
      </c>
      <c r="K17" s="6"/>
      <c r="L17" s="3">
        <v>23841509</v>
      </c>
      <c r="M17" s="6"/>
      <c r="N17" s="3">
        <v>8657950</v>
      </c>
      <c r="O17" s="6"/>
      <c r="P17" s="3">
        <v>24953396</v>
      </c>
      <c r="Q17" s="3"/>
    </row>
    <row r="18" spans="1:17" ht="12.75">
      <c r="A18" s="7"/>
      <c r="B18" s="170" t="s">
        <v>8</v>
      </c>
      <c r="C18" s="170"/>
      <c r="D18" s="170"/>
      <c r="E18" s="10"/>
      <c r="F18" s="8">
        <v>48</v>
      </c>
      <c r="G18" s="10"/>
      <c r="H18" s="8">
        <v>253</v>
      </c>
      <c r="I18" s="10"/>
      <c r="J18" s="8">
        <v>395696</v>
      </c>
      <c r="K18" s="9"/>
      <c r="L18" s="8">
        <v>927688</v>
      </c>
      <c r="M18" s="9"/>
      <c r="N18" s="8">
        <v>406658</v>
      </c>
      <c r="O18" s="9"/>
      <c r="P18" s="8">
        <v>975569</v>
      </c>
      <c r="Q18" s="7"/>
    </row>
    <row r="19" spans="1:17" ht="12.75">
      <c r="A19" s="3"/>
      <c r="B19" s="5" t="s">
        <v>25</v>
      </c>
      <c r="C19" s="5"/>
      <c r="D19" s="5"/>
      <c r="E19" s="5"/>
      <c r="F19" s="3">
        <f>SUM(F13:F18)</f>
        <v>8596</v>
      </c>
      <c r="H19" s="3">
        <f>SUM(H13:H18)</f>
        <v>5149458</v>
      </c>
      <c r="J19" s="3">
        <f>SUM(J13:J18)</f>
        <v>84871644</v>
      </c>
      <c r="K19" s="6"/>
      <c r="L19" s="3">
        <f>SUM(L13:L18)</f>
        <v>175526151</v>
      </c>
      <c r="M19" s="6"/>
      <c r="N19" s="3">
        <f>SUM(N13:N18)</f>
        <v>70276184</v>
      </c>
      <c r="O19" s="6"/>
      <c r="P19" s="3">
        <f>SUM(P13:P18)</f>
        <v>191522169</v>
      </c>
      <c r="Q19" s="3"/>
    </row>
    <row r="20" spans="1:17" ht="12.75">
      <c r="A20" s="3"/>
      <c r="F20" s="6"/>
      <c r="J20" s="3"/>
      <c r="K20" s="6"/>
      <c r="L20" s="3"/>
      <c r="M20" s="6"/>
      <c r="N20" s="3"/>
      <c r="O20" s="6"/>
      <c r="P20" s="3"/>
      <c r="Q20" s="3"/>
    </row>
    <row r="21" spans="1:17" ht="12.75">
      <c r="A21" s="3"/>
      <c r="B21" s="13">
        <v>25</v>
      </c>
      <c r="C21" s="11" t="s">
        <v>24</v>
      </c>
      <c r="D21" s="1" t="s">
        <v>23</v>
      </c>
      <c r="F21" s="3">
        <v>238</v>
      </c>
      <c r="H21" s="3">
        <v>325361</v>
      </c>
      <c r="J21" s="3">
        <v>4839772</v>
      </c>
      <c r="K21" s="6"/>
      <c r="L21" s="3">
        <v>12435367</v>
      </c>
      <c r="M21" s="6"/>
      <c r="N21" s="3">
        <v>4849322</v>
      </c>
      <c r="O21" s="6"/>
      <c r="P21" s="3">
        <v>13461159</v>
      </c>
      <c r="Q21" s="3"/>
    </row>
    <row r="22" spans="1:17" ht="12.75">
      <c r="A22" s="3"/>
      <c r="B22" s="12">
        <v>30</v>
      </c>
      <c r="C22" s="11" t="s">
        <v>24</v>
      </c>
      <c r="D22" s="1" t="s">
        <v>22</v>
      </c>
      <c r="F22" s="3">
        <v>168</v>
      </c>
      <c r="H22" s="3">
        <v>215571</v>
      </c>
      <c r="J22" s="3">
        <v>3997933</v>
      </c>
      <c r="K22" s="6"/>
      <c r="L22" s="3">
        <v>9973705</v>
      </c>
      <c r="M22" s="6"/>
      <c r="N22" s="3">
        <v>3596660</v>
      </c>
      <c r="O22" s="6"/>
      <c r="P22" s="3">
        <v>9449093</v>
      </c>
      <c r="Q22" s="3"/>
    </row>
    <row r="23" spans="1:17" ht="12.75">
      <c r="A23" s="3"/>
      <c r="B23" s="12">
        <v>35</v>
      </c>
      <c r="C23" s="11" t="s">
        <v>24</v>
      </c>
      <c r="D23" s="1" t="s">
        <v>21</v>
      </c>
      <c r="F23" s="3">
        <v>96</v>
      </c>
      <c r="H23" s="3">
        <v>162888</v>
      </c>
      <c r="J23" s="3">
        <v>2994479</v>
      </c>
      <c r="K23" s="6"/>
      <c r="L23" s="3">
        <v>6704257</v>
      </c>
      <c r="M23" s="6"/>
      <c r="N23" s="3">
        <v>2409745</v>
      </c>
      <c r="O23" s="6"/>
      <c r="P23" s="3">
        <v>5988455</v>
      </c>
      <c r="Q23" s="3"/>
    </row>
    <row r="24" spans="1:17" ht="12.75">
      <c r="A24" s="3"/>
      <c r="B24" s="12">
        <v>40</v>
      </c>
      <c r="C24" s="11" t="s">
        <v>24</v>
      </c>
      <c r="D24" s="1" t="s">
        <v>20</v>
      </c>
      <c r="F24" s="3">
        <v>43</v>
      </c>
      <c r="H24" s="3">
        <v>73200</v>
      </c>
      <c r="J24" s="3">
        <v>1152471</v>
      </c>
      <c r="K24" s="6"/>
      <c r="L24" s="3">
        <v>3957482</v>
      </c>
      <c r="M24" s="6"/>
      <c r="N24" s="3">
        <v>830937</v>
      </c>
      <c r="O24" s="6"/>
      <c r="P24" s="3">
        <v>3250973</v>
      </c>
      <c r="Q24" s="3"/>
    </row>
    <row r="25" spans="1:17" ht="12.75">
      <c r="A25" s="3"/>
      <c r="B25" s="12">
        <v>45</v>
      </c>
      <c r="C25" s="11" t="s">
        <v>24</v>
      </c>
      <c r="D25" s="1" t="s">
        <v>19</v>
      </c>
      <c r="F25" s="3">
        <v>34</v>
      </c>
      <c r="H25" s="3">
        <v>71100</v>
      </c>
      <c r="J25" s="3">
        <v>836727</v>
      </c>
      <c r="K25" s="6"/>
      <c r="L25" s="3">
        <v>2672034</v>
      </c>
      <c r="M25" s="6"/>
      <c r="N25" s="3">
        <v>1420115</v>
      </c>
      <c r="O25" s="6"/>
      <c r="P25" s="3">
        <v>3588962</v>
      </c>
      <c r="Q25" s="3"/>
    </row>
    <row r="26" spans="1:17" ht="12.75">
      <c r="A26" s="3"/>
      <c r="B26" s="12">
        <v>50</v>
      </c>
      <c r="C26" s="11" t="s">
        <v>24</v>
      </c>
      <c r="D26" s="1" t="s">
        <v>18</v>
      </c>
      <c r="F26" s="3">
        <v>32</v>
      </c>
      <c r="H26" s="3">
        <v>54600</v>
      </c>
      <c r="J26" s="3">
        <v>931288</v>
      </c>
      <c r="K26" s="6"/>
      <c r="L26" s="3">
        <v>3020140</v>
      </c>
      <c r="M26" s="6"/>
      <c r="N26" s="3">
        <v>844795</v>
      </c>
      <c r="O26" s="6"/>
      <c r="P26" s="3">
        <v>2866899</v>
      </c>
      <c r="Q26" s="3"/>
    </row>
    <row r="27" spans="1:17" ht="12.75">
      <c r="A27" s="3"/>
      <c r="B27" s="12">
        <v>55</v>
      </c>
      <c r="C27" s="11" t="s">
        <v>24</v>
      </c>
      <c r="D27" s="1" t="s">
        <v>17</v>
      </c>
      <c r="F27" s="3">
        <v>9</v>
      </c>
      <c r="H27" s="3">
        <v>6500</v>
      </c>
      <c r="J27" s="3">
        <v>400529</v>
      </c>
      <c r="K27" s="6"/>
      <c r="L27" s="3">
        <v>1005133</v>
      </c>
      <c r="M27" s="6"/>
      <c r="N27" s="3">
        <v>472481</v>
      </c>
      <c r="O27" s="6"/>
      <c r="P27" s="3">
        <v>1221912</v>
      </c>
      <c r="Q27" s="3"/>
    </row>
    <row r="28" spans="1:17" ht="12.75">
      <c r="A28" s="3"/>
      <c r="B28" s="12">
        <v>60</v>
      </c>
      <c r="C28" s="11" t="s">
        <v>24</v>
      </c>
      <c r="D28" s="1" t="s">
        <v>16</v>
      </c>
      <c r="F28" s="3">
        <v>5</v>
      </c>
      <c r="H28" s="3">
        <v>6000</v>
      </c>
      <c r="J28" s="3">
        <v>252635</v>
      </c>
      <c r="K28" s="6"/>
      <c r="L28" s="3">
        <v>582182</v>
      </c>
      <c r="M28" s="6"/>
      <c r="N28" s="3">
        <v>179874</v>
      </c>
      <c r="O28" s="6"/>
      <c r="P28" s="3">
        <v>427837</v>
      </c>
      <c r="Q28" s="3"/>
    </row>
    <row r="29" spans="1:17" ht="12.75">
      <c r="A29" s="3"/>
      <c r="B29" s="12">
        <v>65</v>
      </c>
      <c r="C29" s="11" t="s">
        <v>24</v>
      </c>
      <c r="D29" s="1" t="s">
        <v>15</v>
      </c>
      <c r="F29" s="3">
        <v>8</v>
      </c>
      <c r="H29" s="3">
        <v>12000</v>
      </c>
      <c r="J29" s="3">
        <v>315181</v>
      </c>
      <c r="K29" s="6"/>
      <c r="L29" s="3">
        <v>1350363</v>
      </c>
      <c r="M29" s="6"/>
      <c r="N29" s="3">
        <v>1256441</v>
      </c>
      <c r="O29" s="6"/>
      <c r="P29" s="3">
        <v>6875275</v>
      </c>
      <c r="Q29" s="3"/>
    </row>
    <row r="30" spans="1:17" ht="12.75">
      <c r="A30" s="3"/>
      <c r="B30" s="12">
        <v>70</v>
      </c>
      <c r="C30" s="11" t="s">
        <v>24</v>
      </c>
      <c r="D30" s="1" t="s">
        <v>14</v>
      </c>
      <c r="F30" s="3">
        <v>1</v>
      </c>
      <c r="H30" s="3">
        <v>6000</v>
      </c>
      <c r="J30" s="3">
        <v>93062</v>
      </c>
      <c r="K30" s="6"/>
      <c r="L30" s="3">
        <v>99063</v>
      </c>
      <c r="M30" s="6"/>
      <c r="N30" s="3">
        <v>34920</v>
      </c>
      <c r="O30" s="6"/>
      <c r="P30" s="3">
        <v>42420</v>
      </c>
      <c r="Q30" s="3"/>
    </row>
    <row r="31" spans="1:17" ht="12.75">
      <c r="A31" s="3"/>
      <c r="B31" s="12">
        <v>75</v>
      </c>
      <c r="C31" s="11" t="s">
        <v>24</v>
      </c>
      <c r="D31" s="1" t="s">
        <v>13</v>
      </c>
      <c r="F31" s="3">
        <v>2</v>
      </c>
      <c r="H31" s="3">
        <v>6000</v>
      </c>
      <c r="J31" s="3">
        <v>96738</v>
      </c>
      <c r="K31" s="6"/>
      <c r="L31" s="3">
        <v>234326</v>
      </c>
      <c r="M31" s="6"/>
      <c r="N31" s="3">
        <v>21973</v>
      </c>
      <c r="O31" s="6"/>
      <c r="P31" s="3">
        <v>56181</v>
      </c>
      <c r="Q31" s="3"/>
    </row>
    <row r="32" spans="1:17" ht="12.75">
      <c r="A32" s="3"/>
      <c r="B32" s="12">
        <v>80</v>
      </c>
      <c r="C32" s="11" t="s">
        <v>24</v>
      </c>
      <c r="D32" s="1" t="s">
        <v>12</v>
      </c>
      <c r="F32" s="3">
        <v>0</v>
      </c>
      <c r="H32" s="3">
        <v>0</v>
      </c>
      <c r="J32" s="3">
        <v>0</v>
      </c>
      <c r="K32" s="6"/>
      <c r="L32" s="3">
        <v>0</v>
      </c>
      <c r="M32" s="6"/>
      <c r="N32" s="3">
        <v>0</v>
      </c>
      <c r="O32" s="6"/>
      <c r="P32" s="3">
        <v>0</v>
      </c>
      <c r="Q32" s="3"/>
    </row>
    <row r="33" spans="1:17" ht="12.75">
      <c r="A33" s="3"/>
      <c r="B33" s="12">
        <v>85</v>
      </c>
      <c r="C33" s="11" t="s">
        <v>24</v>
      </c>
      <c r="D33" s="1" t="s">
        <v>11</v>
      </c>
      <c r="F33" s="3">
        <v>0</v>
      </c>
      <c r="H33" s="3">
        <v>0</v>
      </c>
      <c r="J33" s="3">
        <v>0</v>
      </c>
      <c r="K33" s="6"/>
      <c r="L33" s="3">
        <v>0</v>
      </c>
      <c r="M33" s="6"/>
      <c r="N33" s="3">
        <v>0</v>
      </c>
      <c r="O33" s="6"/>
      <c r="P33" s="3">
        <v>0</v>
      </c>
      <c r="Q33" s="3"/>
    </row>
    <row r="34" spans="1:17" ht="12.75">
      <c r="A34" s="3"/>
      <c r="B34" s="12">
        <v>90</v>
      </c>
      <c r="C34" s="11" t="s">
        <v>24</v>
      </c>
      <c r="D34" s="1" t="s">
        <v>10</v>
      </c>
      <c r="F34" s="3">
        <v>1</v>
      </c>
      <c r="H34" s="3">
        <v>0</v>
      </c>
      <c r="J34" s="3">
        <v>12724</v>
      </c>
      <c r="K34" s="6"/>
      <c r="L34" s="3">
        <v>13855</v>
      </c>
      <c r="M34" s="6"/>
      <c r="N34" s="3">
        <v>6692</v>
      </c>
      <c r="O34" s="6"/>
      <c r="P34" s="3">
        <v>49437</v>
      </c>
      <c r="Q34" s="3"/>
    </row>
    <row r="35" spans="1:17" ht="12.75">
      <c r="A35" s="3"/>
      <c r="B35" s="12">
        <v>95</v>
      </c>
      <c r="C35" s="11" t="s">
        <v>24</v>
      </c>
      <c r="D35" s="1" t="s">
        <v>9</v>
      </c>
      <c r="F35" s="3">
        <v>1</v>
      </c>
      <c r="H35" s="3">
        <v>0</v>
      </c>
      <c r="J35" s="3">
        <v>18480</v>
      </c>
      <c r="K35" s="6"/>
      <c r="L35" s="3">
        <v>303680</v>
      </c>
      <c r="M35" s="6"/>
      <c r="N35" s="3">
        <v>646146</v>
      </c>
      <c r="O35" s="6"/>
      <c r="P35" s="3">
        <v>5407651</v>
      </c>
      <c r="Q35" s="3"/>
    </row>
    <row r="36" spans="1:17" ht="12.75">
      <c r="A36" s="7"/>
      <c r="B36" s="170" t="s">
        <v>8</v>
      </c>
      <c r="C36" s="170"/>
      <c r="D36" s="170"/>
      <c r="E36" s="10"/>
      <c r="F36" s="8">
        <v>2</v>
      </c>
      <c r="G36" s="10"/>
      <c r="H36" s="8">
        <v>0</v>
      </c>
      <c r="I36" s="10"/>
      <c r="J36" s="8">
        <v>32994</v>
      </c>
      <c r="K36" s="9"/>
      <c r="L36" s="8">
        <v>184690</v>
      </c>
      <c r="M36" s="9"/>
      <c r="N36" s="8">
        <v>23236</v>
      </c>
      <c r="O36" s="9"/>
      <c r="P36" s="8">
        <v>123599</v>
      </c>
      <c r="Q36" s="7"/>
    </row>
    <row r="37" spans="1:17" ht="12.75">
      <c r="A37" s="3"/>
      <c r="B37" s="5" t="s">
        <v>7</v>
      </c>
      <c r="C37" s="4"/>
      <c r="D37" s="4"/>
      <c r="F37" s="3">
        <f>SUM(F21:F36)</f>
        <v>640</v>
      </c>
      <c r="H37" s="3">
        <f>SUM(H21:H36)</f>
        <v>939220</v>
      </c>
      <c r="J37" s="3">
        <f>SUM(J21:J36)</f>
        <v>15975013</v>
      </c>
      <c r="K37" s="6"/>
      <c r="L37" s="3">
        <f>SUM(L21:L36)</f>
        <v>42536277</v>
      </c>
      <c r="M37" s="6"/>
      <c r="N37" s="3">
        <f>SUM(N21:N36)</f>
        <v>16593337</v>
      </c>
      <c r="O37" s="6"/>
      <c r="P37" s="3">
        <f>SUM(P21:P36)</f>
        <v>52809853</v>
      </c>
      <c r="Q37" s="3"/>
    </row>
    <row r="38" spans="1:17" ht="12.75">
      <c r="A38" s="2"/>
      <c r="L38" s="2"/>
      <c r="P38" s="2"/>
      <c r="Q38" s="2"/>
    </row>
    <row r="39" spans="1:17" ht="12.75">
      <c r="A39" s="3"/>
      <c r="B39" s="5" t="s">
        <v>6</v>
      </c>
      <c r="C39" s="4"/>
      <c r="F39" s="3">
        <v>4</v>
      </c>
      <c r="H39" s="3">
        <v>6000</v>
      </c>
      <c r="J39" s="3">
        <v>116212</v>
      </c>
      <c r="K39" s="6"/>
      <c r="L39" s="3">
        <v>3773131</v>
      </c>
      <c r="M39" s="6"/>
      <c r="N39" s="3">
        <v>3923987</v>
      </c>
      <c r="O39" s="6"/>
      <c r="P39" s="3">
        <v>16520389</v>
      </c>
      <c r="Q39" s="3"/>
    </row>
    <row r="40" spans="1:17" ht="12.75">
      <c r="A40" s="2"/>
      <c r="L40" s="2"/>
      <c r="P40" s="2"/>
      <c r="Q40" s="2"/>
    </row>
    <row r="41" spans="1:17" ht="12.75">
      <c r="A41" s="3"/>
      <c r="B41" s="5" t="s">
        <v>5</v>
      </c>
      <c r="C41" s="4"/>
      <c r="F41" s="3">
        <f>F19+F37+F39</f>
        <v>9240</v>
      </c>
      <c r="H41" s="3">
        <f>H19+H37+H39</f>
        <v>6094678</v>
      </c>
      <c r="J41" s="3">
        <f>J19+J37+J39</f>
        <v>100962869</v>
      </c>
      <c r="L41" s="3">
        <f>L19+L37+L39</f>
        <v>221835559</v>
      </c>
      <c r="N41" s="3">
        <f>N19+N37+N39</f>
        <v>90793508</v>
      </c>
      <c r="P41" s="3">
        <f>P19+P37+P39</f>
        <v>260852411</v>
      </c>
      <c r="Q41" s="3"/>
    </row>
    <row r="42" spans="1:17" ht="12.75">
      <c r="A42" s="2"/>
      <c r="L42" s="2"/>
      <c r="Q42" s="2"/>
    </row>
    <row r="43" spans="1:17" ht="12.75">
      <c r="A43" s="2"/>
      <c r="L43" s="2"/>
      <c r="Q43" s="2"/>
    </row>
    <row r="44" spans="1:17" ht="12.75">
      <c r="A44" s="2"/>
      <c r="B44" s="1" t="s">
        <v>4</v>
      </c>
      <c r="L44" s="2"/>
      <c r="Q44" s="2"/>
    </row>
  </sheetData>
  <sheetProtection/>
  <mergeCells count="5">
    <mergeCell ref="B18:D18"/>
    <mergeCell ref="B36:D36"/>
    <mergeCell ref="B5:P5"/>
    <mergeCell ref="B6:P6"/>
    <mergeCell ref="P1:Q1"/>
  </mergeCells>
  <printOptions horizontalCentered="1"/>
  <pageMargins left="0.75" right="0.75" top="1" bottom="1" header="0.5" footer="0.5"/>
  <pageSetup fitToHeight="1"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pageSetUpPr fitToPage="1"/>
  </sheetPr>
  <dimension ref="A1:Q47"/>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3" t="s">
        <v>36</v>
      </c>
      <c r="Q1" s="173"/>
    </row>
    <row r="5" spans="1:17" ht="12.75">
      <c r="A5" s="17"/>
      <c r="B5" s="171" t="s">
        <v>515</v>
      </c>
      <c r="C5" s="171"/>
      <c r="D5" s="171"/>
      <c r="E5" s="171"/>
      <c r="F5" s="171"/>
      <c r="G5" s="171"/>
      <c r="H5" s="171"/>
      <c r="I5" s="171"/>
      <c r="J5" s="171"/>
      <c r="K5" s="171"/>
      <c r="L5" s="171"/>
      <c r="M5" s="171"/>
      <c r="N5" s="171"/>
      <c r="O5" s="171"/>
      <c r="P5" s="171"/>
      <c r="Q5" s="17"/>
    </row>
    <row r="6" spans="1:17" ht="12.75">
      <c r="A6" s="17"/>
      <c r="B6" s="172" t="s">
        <v>39</v>
      </c>
      <c r="C6" s="172"/>
      <c r="D6" s="172"/>
      <c r="E6" s="172"/>
      <c r="F6" s="172"/>
      <c r="G6" s="172"/>
      <c r="H6" s="172"/>
      <c r="I6" s="172"/>
      <c r="J6" s="172"/>
      <c r="K6" s="172"/>
      <c r="L6" s="172"/>
      <c r="M6" s="172"/>
      <c r="N6" s="172"/>
      <c r="O6" s="172"/>
      <c r="P6" s="172"/>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1610</v>
      </c>
      <c r="H13" s="3">
        <v>312456</v>
      </c>
      <c r="J13" s="3">
        <v>11945908</v>
      </c>
      <c r="K13" s="6"/>
      <c r="L13" s="3">
        <v>20242143</v>
      </c>
      <c r="M13" s="6"/>
      <c r="N13" s="3">
        <v>13377181</v>
      </c>
      <c r="O13" s="6"/>
      <c r="P13" s="3">
        <v>28764221</v>
      </c>
      <c r="Q13" s="3"/>
    </row>
    <row r="14" spans="1:17" ht="12.75">
      <c r="A14" s="3"/>
      <c r="B14" s="12">
        <v>5</v>
      </c>
      <c r="C14" s="11" t="s">
        <v>24</v>
      </c>
      <c r="D14" s="14">
        <v>9</v>
      </c>
      <c r="F14" s="3">
        <v>2716</v>
      </c>
      <c r="H14" s="3">
        <v>1172533</v>
      </c>
      <c r="J14" s="3">
        <v>27282866</v>
      </c>
      <c r="K14" s="6"/>
      <c r="L14" s="3">
        <v>50919859</v>
      </c>
      <c r="M14" s="6"/>
      <c r="N14" s="3">
        <v>28155586</v>
      </c>
      <c r="O14" s="6"/>
      <c r="P14" s="3">
        <v>67226627</v>
      </c>
      <c r="Q14" s="3"/>
    </row>
    <row r="15" spans="1:17" ht="12.75">
      <c r="A15" s="3"/>
      <c r="B15" s="12">
        <v>10</v>
      </c>
      <c r="C15" s="11" t="s">
        <v>24</v>
      </c>
      <c r="D15" s="14">
        <v>14</v>
      </c>
      <c r="F15" s="3">
        <v>1783</v>
      </c>
      <c r="H15" s="3">
        <v>1239932</v>
      </c>
      <c r="J15" s="3">
        <v>23691987</v>
      </c>
      <c r="K15" s="6"/>
      <c r="L15" s="3">
        <v>46682222</v>
      </c>
      <c r="M15" s="6"/>
      <c r="N15" s="3">
        <v>23339838</v>
      </c>
      <c r="O15" s="6"/>
      <c r="P15" s="3">
        <v>54310237</v>
      </c>
      <c r="Q15" s="3"/>
    </row>
    <row r="16" spans="1:17" ht="12.75">
      <c r="A16" s="3"/>
      <c r="B16" s="12">
        <v>15</v>
      </c>
      <c r="C16" s="11" t="s">
        <v>24</v>
      </c>
      <c r="D16" s="14">
        <v>19</v>
      </c>
      <c r="F16" s="3">
        <v>1245</v>
      </c>
      <c r="H16" s="3">
        <v>1101451</v>
      </c>
      <c r="J16" s="3">
        <v>19262862</v>
      </c>
      <c r="K16" s="6"/>
      <c r="L16" s="3">
        <v>40003777</v>
      </c>
      <c r="M16" s="6"/>
      <c r="N16" s="3">
        <v>20360919</v>
      </c>
      <c r="O16" s="6"/>
      <c r="P16" s="3">
        <v>45776743</v>
      </c>
      <c r="Q16" s="3"/>
    </row>
    <row r="17" spans="1:17" ht="12.75">
      <c r="A17" s="3"/>
      <c r="B17" s="12">
        <v>20</v>
      </c>
      <c r="C17" s="11" t="s">
        <v>24</v>
      </c>
      <c r="D17" s="14">
        <v>24</v>
      </c>
      <c r="F17" s="3">
        <v>488</v>
      </c>
      <c r="H17" s="3">
        <v>543086</v>
      </c>
      <c r="J17" s="3">
        <v>9297540</v>
      </c>
      <c r="K17" s="6"/>
      <c r="L17" s="3">
        <v>20360344</v>
      </c>
      <c r="M17" s="6"/>
      <c r="N17" s="3">
        <v>9499316</v>
      </c>
      <c r="O17" s="6"/>
      <c r="P17" s="3">
        <v>22973832</v>
      </c>
      <c r="Q17" s="3"/>
    </row>
    <row r="18" spans="1:17" ht="12.75">
      <c r="A18" s="7"/>
      <c r="B18" s="170" t="s">
        <v>8</v>
      </c>
      <c r="C18" s="170"/>
      <c r="D18" s="170"/>
      <c r="E18" s="10"/>
      <c r="F18" s="8">
        <v>51</v>
      </c>
      <c r="G18" s="10"/>
      <c r="H18" s="8">
        <v>6539</v>
      </c>
      <c r="I18" s="10"/>
      <c r="J18" s="8">
        <v>711864</v>
      </c>
      <c r="K18" s="9"/>
      <c r="L18" s="8">
        <v>1374725</v>
      </c>
      <c r="M18" s="9"/>
      <c r="N18" s="8">
        <v>1626998</v>
      </c>
      <c r="O18" s="9"/>
      <c r="P18" s="8">
        <v>2515345</v>
      </c>
      <c r="Q18" s="7"/>
    </row>
    <row r="19" spans="1:17" ht="12.75">
      <c r="A19" s="3"/>
      <c r="B19" s="5" t="s">
        <v>25</v>
      </c>
      <c r="C19" s="5"/>
      <c r="D19" s="5"/>
      <c r="E19" s="5"/>
      <c r="F19" s="3">
        <f>SUM(F13:F18)</f>
        <v>7893</v>
      </c>
      <c r="H19" s="3">
        <f>SUM(H13:H18)</f>
        <v>4375997</v>
      </c>
      <c r="J19" s="3">
        <f>SUM(J13:J18)</f>
        <v>92193027</v>
      </c>
      <c r="K19" s="6"/>
      <c r="L19" s="3">
        <f>SUM(L13:L18)</f>
        <v>179583070</v>
      </c>
      <c r="M19" s="6"/>
      <c r="N19" s="3">
        <f>SUM(N13:N18)</f>
        <v>96359838</v>
      </c>
      <c r="O19" s="6"/>
      <c r="P19" s="3">
        <f>SUM(P13:P18)</f>
        <v>221567005</v>
      </c>
      <c r="Q19" s="3"/>
    </row>
    <row r="20" spans="1:17" ht="12.75">
      <c r="A20" s="3"/>
      <c r="F20" s="6"/>
      <c r="J20" s="3"/>
      <c r="K20" s="6"/>
      <c r="L20" s="3"/>
      <c r="M20" s="6"/>
      <c r="N20" s="3"/>
      <c r="O20" s="6"/>
      <c r="P20" s="3"/>
      <c r="Q20" s="3"/>
    </row>
    <row r="21" spans="1:17" ht="12.75">
      <c r="A21" s="3"/>
      <c r="B21" s="13">
        <v>25</v>
      </c>
      <c r="C21" s="11" t="s">
        <v>24</v>
      </c>
      <c r="D21" s="1" t="s">
        <v>23</v>
      </c>
      <c r="F21" s="3">
        <v>259</v>
      </c>
      <c r="H21" s="3">
        <v>440695</v>
      </c>
      <c r="J21" s="3">
        <v>5177391</v>
      </c>
      <c r="K21" s="6"/>
      <c r="L21" s="3">
        <v>13955947</v>
      </c>
      <c r="M21" s="6"/>
      <c r="N21" s="3">
        <v>6402895</v>
      </c>
      <c r="O21" s="6"/>
      <c r="P21" s="3">
        <v>16638867</v>
      </c>
      <c r="Q21" s="3"/>
    </row>
    <row r="22" spans="1:17" ht="12.75">
      <c r="A22" s="3"/>
      <c r="B22" s="12">
        <v>30</v>
      </c>
      <c r="C22" s="11" t="s">
        <v>24</v>
      </c>
      <c r="D22" s="1" t="s">
        <v>22</v>
      </c>
      <c r="F22" s="3">
        <v>186</v>
      </c>
      <c r="H22" s="3">
        <v>249941</v>
      </c>
      <c r="J22" s="3">
        <v>4460812</v>
      </c>
      <c r="K22" s="6"/>
      <c r="L22" s="3">
        <v>11319502</v>
      </c>
      <c r="M22" s="6"/>
      <c r="N22" s="3">
        <v>5690780</v>
      </c>
      <c r="O22" s="6"/>
      <c r="P22" s="3">
        <v>13051571</v>
      </c>
      <c r="Q22" s="3"/>
    </row>
    <row r="23" spans="1:17" ht="12.75">
      <c r="A23" s="3"/>
      <c r="B23" s="12">
        <v>35</v>
      </c>
      <c r="C23" s="11" t="s">
        <v>24</v>
      </c>
      <c r="D23" s="1" t="s">
        <v>21</v>
      </c>
      <c r="F23" s="3">
        <v>99</v>
      </c>
      <c r="H23" s="3">
        <v>258960</v>
      </c>
      <c r="J23" s="3">
        <v>2685593</v>
      </c>
      <c r="K23" s="6"/>
      <c r="L23" s="3">
        <v>7724625</v>
      </c>
      <c r="M23" s="6"/>
      <c r="N23" s="3">
        <v>4759076</v>
      </c>
      <c r="O23" s="6"/>
      <c r="P23" s="3">
        <v>10359270</v>
      </c>
      <c r="Q23" s="3"/>
    </row>
    <row r="24" spans="1:17" ht="12.75">
      <c r="A24" s="3"/>
      <c r="B24" s="12">
        <v>40</v>
      </c>
      <c r="C24" s="11" t="s">
        <v>24</v>
      </c>
      <c r="D24" s="1" t="s">
        <v>20</v>
      </c>
      <c r="F24" s="3">
        <v>39</v>
      </c>
      <c r="H24" s="3">
        <v>60000</v>
      </c>
      <c r="J24" s="3">
        <v>1122617</v>
      </c>
      <c r="K24" s="6"/>
      <c r="L24" s="3">
        <v>3802612</v>
      </c>
      <c r="M24" s="6"/>
      <c r="N24" s="3">
        <v>1809083</v>
      </c>
      <c r="O24" s="6"/>
      <c r="P24" s="3">
        <v>4443283</v>
      </c>
      <c r="Q24" s="3"/>
    </row>
    <row r="25" spans="1:17" ht="12.75">
      <c r="A25" s="3"/>
      <c r="B25" s="12">
        <v>45</v>
      </c>
      <c r="C25" s="11" t="s">
        <v>24</v>
      </c>
      <c r="D25" s="1" t="s">
        <v>19</v>
      </c>
      <c r="F25" s="3">
        <v>53</v>
      </c>
      <c r="H25" s="3">
        <v>74240</v>
      </c>
      <c r="J25" s="3">
        <v>1322727</v>
      </c>
      <c r="K25" s="6"/>
      <c r="L25" s="3">
        <v>6033521</v>
      </c>
      <c r="M25" s="6"/>
      <c r="N25" s="3">
        <v>2928784</v>
      </c>
      <c r="O25" s="6"/>
      <c r="P25" s="3">
        <v>7547670</v>
      </c>
      <c r="Q25" s="3"/>
    </row>
    <row r="26" spans="1:17" ht="12.75">
      <c r="A26" s="3"/>
      <c r="B26" s="12">
        <v>50</v>
      </c>
      <c r="C26" s="11" t="s">
        <v>24</v>
      </c>
      <c r="D26" s="1" t="s">
        <v>18</v>
      </c>
      <c r="F26" s="3">
        <v>30</v>
      </c>
      <c r="H26" s="3">
        <v>30000</v>
      </c>
      <c r="J26" s="3">
        <v>929952</v>
      </c>
      <c r="K26" s="6"/>
      <c r="L26" s="3">
        <v>4068405</v>
      </c>
      <c r="M26" s="6"/>
      <c r="N26" s="3">
        <v>3693615</v>
      </c>
      <c r="O26" s="6"/>
      <c r="P26" s="3">
        <v>8557509</v>
      </c>
      <c r="Q26" s="3"/>
    </row>
    <row r="27" spans="1:17" ht="12.75">
      <c r="A27" s="3"/>
      <c r="B27" s="12">
        <v>55</v>
      </c>
      <c r="C27" s="11" t="s">
        <v>24</v>
      </c>
      <c r="D27" s="1" t="s">
        <v>17</v>
      </c>
      <c r="F27" s="3">
        <v>9</v>
      </c>
      <c r="H27" s="3">
        <v>14550</v>
      </c>
      <c r="J27" s="3">
        <v>350444</v>
      </c>
      <c r="K27" s="6"/>
      <c r="L27" s="3">
        <v>914395</v>
      </c>
      <c r="M27" s="6"/>
      <c r="N27" s="3">
        <v>1362809</v>
      </c>
      <c r="O27" s="6"/>
      <c r="P27" s="3">
        <v>2711235</v>
      </c>
      <c r="Q27" s="3"/>
    </row>
    <row r="28" spans="1:17" ht="12.75">
      <c r="A28" s="3"/>
      <c r="B28" s="12">
        <v>60</v>
      </c>
      <c r="C28" s="11" t="s">
        <v>24</v>
      </c>
      <c r="D28" s="1" t="s">
        <v>16</v>
      </c>
      <c r="F28" s="3">
        <v>10</v>
      </c>
      <c r="H28" s="3">
        <v>12000</v>
      </c>
      <c r="J28" s="3">
        <v>305951</v>
      </c>
      <c r="K28" s="6"/>
      <c r="L28" s="3">
        <v>1263407</v>
      </c>
      <c r="M28" s="6"/>
      <c r="N28" s="3">
        <v>2128840</v>
      </c>
      <c r="O28" s="6"/>
      <c r="P28" s="3">
        <v>3390030</v>
      </c>
      <c r="Q28" s="3"/>
    </row>
    <row r="29" spans="1:17" ht="12.75">
      <c r="A29" s="3"/>
      <c r="B29" s="12">
        <v>65</v>
      </c>
      <c r="C29" s="11" t="s">
        <v>24</v>
      </c>
      <c r="D29" s="1" t="s">
        <v>15</v>
      </c>
      <c r="F29" s="3">
        <v>18</v>
      </c>
      <c r="H29" s="3">
        <v>29446</v>
      </c>
      <c r="J29" s="3">
        <v>558852</v>
      </c>
      <c r="K29" s="6"/>
      <c r="L29" s="3">
        <v>2507748</v>
      </c>
      <c r="M29" s="6"/>
      <c r="N29" s="3">
        <v>2507895</v>
      </c>
      <c r="O29" s="6"/>
      <c r="P29" s="3">
        <v>10461289</v>
      </c>
      <c r="Q29" s="3"/>
    </row>
    <row r="30" spans="1:17" ht="12.75">
      <c r="A30" s="3"/>
      <c r="B30" s="12">
        <v>70</v>
      </c>
      <c r="C30" s="11" t="s">
        <v>24</v>
      </c>
      <c r="D30" s="1" t="s">
        <v>14</v>
      </c>
      <c r="F30" s="3">
        <v>4</v>
      </c>
      <c r="H30" s="3">
        <v>12000</v>
      </c>
      <c r="J30" s="3">
        <v>88395</v>
      </c>
      <c r="K30" s="6"/>
      <c r="L30" s="3">
        <v>928220</v>
      </c>
      <c r="M30" s="6"/>
      <c r="N30" s="3">
        <v>1782866</v>
      </c>
      <c r="O30" s="6"/>
      <c r="P30" s="3">
        <v>9013764</v>
      </c>
      <c r="Q30" s="3"/>
    </row>
    <row r="31" spans="1:17" ht="12.75">
      <c r="A31" s="3"/>
      <c r="B31" s="12">
        <v>75</v>
      </c>
      <c r="C31" s="11" t="s">
        <v>24</v>
      </c>
      <c r="D31" s="1" t="s">
        <v>13</v>
      </c>
      <c r="F31" s="3">
        <v>6</v>
      </c>
      <c r="H31" s="3">
        <v>6000</v>
      </c>
      <c r="J31" s="3">
        <v>182244</v>
      </c>
      <c r="K31" s="6"/>
      <c r="L31" s="3">
        <v>2151101</v>
      </c>
      <c r="M31" s="6"/>
      <c r="N31" s="3">
        <v>3152904</v>
      </c>
      <c r="O31" s="6"/>
      <c r="P31" s="3">
        <v>5864568</v>
      </c>
      <c r="Q31" s="3"/>
    </row>
    <row r="32" spans="1:17" ht="12.75">
      <c r="A32" s="3"/>
      <c r="B32" s="12">
        <v>80</v>
      </c>
      <c r="C32" s="11" t="s">
        <v>24</v>
      </c>
      <c r="D32" s="1" t="s">
        <v>12</v>
      </c>
      <c r="F32" s="3">
        <v>4</v>
      </c>
      <c r="H32" s="3">
        <v>12000</v>
      </c>
      <c r="J32" s="3">
        <v>105580</v>
      </c>
      <c r="K32" s="6"/>
      <c r="L32" s="3">
        <v>1363975</v>
      </c>
      <c r="M32" s="6"/>
      <c r="N32" s="3">
        <v>3218221</v>
      </c>
      <c r="O32" s="6"/>
      <c r="P32" s="3">
        <v>5867294</v>
      </c>
      <c r="Q32" s="3"/>
    </row>
    <row r="33" spans="1:17" ht="12.75">
      <c r="A33" s="3"/>
      <c r="B33" s="12">
        <v>85</v>
      </c>
      <c r="C33" s="11" t="s">
        <v>24</v>
      </c>
      <c r="D33" s="1" t="s">
        <v>11</v>
      </c>
      <c r="F33" s="3">
        <v>3</v>
      </c>
      <c r="H33" s="3">
        <v>6000</v>
      </c>
      <c r="J33" s="3">
        <v>109414</v>
      </c>
      <c r="K33" s="6"/>
      <c r="L33" s="3">
        <v>641915</v>
      </c>
      <c r="M33" s="6"/>
      <c r="N33" s="3">
        <v>648946</v>
      </c>
      <c r="O33" s="6"/>
      <c r="P33" s="3">
        <v>1334895</v>
      </c>
      <c r="Q33" s="3"/>
    </row>
    <row r="34" spans="1:17" ht="12.75">
      <c r="A34" s="3"/>
      <c r="B34" s="12">
        <v>90</v>
      </c>
      <c r="C34" s="11" t="s">
        <v>24</v>
      </c>
      <c r="D34" s="1" t="s">
        <v>10</v>
      </c>
      <c r="F34" s="3">
        <v>1</v>
      </c>
      <c r="H34" s="3">
        <v>0</v>
      </c>
      <c r="J34" s="3">
        <v>46596</v>
      </c>
      <c r="K34" s="6"/>
      <c r="L34" s="3">
        <v>111444</v>
      </c>
      <c r="M34" s="6"/>
      <c r="N34" s="3">
        <v>41047</v>
      </c>
      <c r="O34" s="6"/>
      <c r="P34" s="3">
        <v>69200</v>
      </c>
      <c r="Q34" s="3"/>
    </row>
    <row r="35" spans="1:17" ht="12.75">
      <c r="A35" s="3"/>
      <c r="B35" s="12">
        <v>95</v>
      </c>
      <c r="C35" s="11" t="s">
        <v>24</v>
      </c>
      <c r="D35" s="1" t="s">
        <v>9</v>
      </c>
      <c r="F35" s="3">
        <v>4</v>
      </c>
      <c r="H35" s="3">
        <v>6000</v>
      </c>
      <c r="J35" s="3">
        <v>221805</v>
      </c>
      <c r="K35" s="6"/>
      <c r="L35" s="3">
        <v>2014523</v>
      </c>
      <c r="M35" s="6"/>
      <c r="N35" s="3">
        <v>1776457</v>
      </c>
      <c r="O35" s="6"/>
      <c r="P35" s="3">
        <v>6704673</v>
      </c>
      <c r="Q35" s="3"/>
    </row>
    <row r="36" spans="1:17" ht="12.75">
      <c r="A36" s="7"/>
      <c r="B36" s="170" t="s">
        <v>8</v>
      </c>
      <c r="C36" s="170"/>
      <c r="D36" s="170"/>
      <c r="E36" s="10"/>
      <c r="F36" s="8">
        <v>5</v>
      </c>
      <c r="G36" s="10"/>
      <c r="H36" s="8">
        <v>0</v>
      </c>
      <c r="I36" s="10"/>
      <c r="J36" s="8">
        <v>172313</v>
      </c>
      <c r="K36" s="9"/>
      <c r="L36" s="8">
        <v>761317</v>
      </c>
      <c r="M36" s="9"/>
      <c r="N36" s="8">
        <v>521338</v>
      </c>
      <c r="O36" s="9"/>
      <c r="P36" s="8">
        <v>992194</v>
      </c>
      <c r="Q36" s="7"/>
    </row>
    <row r="37" spans="1:17" ht="12.75">
      <c r="A37" s="3"/>
      <c r="B37" s="5" t="s">
        <v>7</v>
      </c>
      <c r="C37" s="4"/>
      <c r="D37" s="4"/>
      <c r="F37" s="3">
        <f>SUM(F21:F36)</f>
        <v>730</v>
      </c>
      <c r="H37" s="3">
        <f>SUM(H21:H36)</f>
        <v>1211832</v>
      </c>
      <c r="J37" s="3">
        <f>SUM(J21:J36)</f>
        <v>17840686</v>
      </c>
      <c r="K37" s="6"/>
      <c r="L37" s="3">
        <f>SUM(L21:L36)</f>
        <v>59562657</v>
      </c>
      <c r="M37" s="6"/>
      <c r="N37" s="3">
        <f>SUM(N21:N36)</f>
        <v>42425556</v>
      </c>
      <c r="O37" s="6"/>
      <c r="P37" s="3">
        <f>SUM(P21:P36)</f>
        <v>107007312</v>
      </c>
      <c r="Q37" s="3"/>
    </row>
    <row r="38" spans="1:17" ht="12.75">
      <c r="A38" s="2"/>
      <c r="L38" s="2"/>
      <c r="P38" s="2"/>
      <c r="Q38" s="2"/>
    </row>
    <row r="39" spans="1:17" ht="12.75">
      <c r="A39" s="3"/>
      <c r="B39" s="5" t="s">
        <v>6</v>
      </c>
      <c r="C39" s="4"/>
      <c r="F39" s="3">
        <v>14</v>
      </c>
      <c r="H39" s="3">
        <v>6000</v>
      </c>
      <c r="J39" s="3">
        <v>1369886</v>
      </c>
      <c r="K39" s="6"/>
      <c r="L39" s="3">
        <v>10880603</v>
      </c>
      <c r="M39" s="6"/>
      <c r="N39" s="3">
        <v>13594734</v>
      </c>
      <c r="O39" s="6"/>
      <c r="P39" s="3">
        <v>55455283</v>
      </c>
      <c r="Q39" s="3"/>
    </row>
    <row r="40" spans="1:17" ht="12.75">
      <c r="A40" s="2"/>
      <c r="L40" s="2"/>
      <c r="P40" s="2"/>
      <c r="Q40" s="2"/>
    </row>
    <row r="41" spans="1:17" ht="12.75">
      <c r="A41" s="3"/>
      <c r="B41" s="5" t="s">
        <v>5</v>
      </c>
      <c r="C41" s="4"/>
      <c r="F41" s="3">
        <f>F19+F37+F39</f>
        <v>8637</v>
      </c>
      <c r="H41" s="3">
        <f>H19+H37+H39</f>
        <v>5593829</v>
      </c>
      <c r="J41" s="3">
        <f>J19+J37+J39</f>
        <v>111403599</v>
      </c>
      <c r="L41" s="3">
        <f>L19+L37+L39</f>
        <v>250026330</v>
      </c>
      <c r="N41" s="3">
        <f>N19+N37+N39</f>
        <v>152380128</v>
      </c>
      <c r="P41" s="3">
        <f>P19+P37+P39</f>
        <v>384029600</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row r="47" spans="1:17" ht="12.75">
      <c r="A47" s="2"/>
      <c r="L47" s="2"/>
      <c r="Q47"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1" r:id="rId1"/>
</worksheet>
</file>

<file path=xl/worksheets/sheet7.xml><?xml version="1.0" encoding="utf-8"?>
<worksheet xmlns="http://schemas.openxmlformats.org/spreadsheetml/2006/main" xmlns:r="http://schemas.openxmlformats.org/officeDocument/2006/relationships">
  <sheetPr>
    <pageSetUpPr fitToPage="1"/>
  </sheetPr>
  <dimension ref="A1:Q47"/>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3" t="s">
        <v>40</v>
      </c>
      <c r="Q1" s="173"/>
    </row>
    <row r="5" spans="1:17" ht="12.75">
      <c r="A5" s="17"/>
      <c r="B5" s="171" t="s">
        <v>515</v>
      </c>
      <c r="C5" s="171"/>
      <c r="D5" s="171"/>
      <c r="E5" s="171"/>
      <c r="F5" s="171"/>
      <c r="G5" s="171"/>
      <c r="H5" s="171"/>
      <c r="I5" s="171"/>
      <c r="J5" s="171"/>
      <c r="K5" s="171"/>
      <c r="L5" s="171"/>
      <c r="M5" s="171"/>
      <c r="N5" s="171"/>
      <c r="O5" s="171"/>
      <c r="P5" s="171"/>
      <c r="Q5" s="17"/>
    </row>
    <row r="6" spans="1:17" ht="12.75">
      <c r="A6" s="17"/>
      <c r="B6" s="172" t="s">
        <v>3</v>
      </c>
      <c r="C6" s="172"/>
      <c r="D6" s="172"/>
      <c r="E6" s="172"/>
      <c r="F6" s="172"/>
      <c r="G6" s="172"/>
      <c r="H6" s="172"/>
      <c r="I6" s="172"/>
      <c r="J6" s="172"/>
      <c r="K6" s="172"/>
      <c r="L6" s="172"/>
      <c r="M6" s="172"/>
      <c r="N6" s="172"/>
      <c r="O6" s="172"/>
      <c r="P6" s="172"/>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222</v>
      </c>
      <c r="H13" s="3">
        <v>25000</v>
      </c>
      <c r="J13" s="3">
        <v>1407227</v>
      </c>
      <c r="K13" s="6"/>
      <c r="L13" s="3">
        <v>2204626</v>
      </c>
      <c r="M13" s="6"/>
      <c r="N13" s="3">
        <v>845404</v>
      </c>
      <c r="O13" s="6"/>
      <c r="P13" s="3">
        <v>1874671</v>
      </c>
      <c r="Q13" s="3"/>
    </row>
    <row r="14" spans="1:17" ht="12.75">
      <c r="A14" s="3"/>
      <c r="B14" s="12">
        <v>5</v>
      </c>
      <c r="C14" s="11" t="s">
        <v>24</v>
      </c>
      <c r="D14" s="14">
        <v>9</v>
      </c>
      <c r="F14" s="3">
        <v>185</v>
      </c>
      <c r="H14" s="3">
        <v>19000</v>
      </c>
      <c r="J14" s="3">
        <v>1092898</v>
      </c>
      <c r="K14" s="6"/>
      <c r="L14" s="3">
        <v>2169844</v>
      </c>
      <c r="M14" s="6"/>
      <c r="N14" s="3">
        <v>910706</v>
      </c>
      <c r="O14" s="6"/>
      <c r="P14" s="3">
        <v>2484466</v>
      </c>
      <c r="Q14" s="3"/>
    </row>
    <row r="15" spans="1:17" ht="12.75">
      <c r="A15" s="3"/>
      <c r="B15" s="12">
        <v>10</v>
      </c>
      <c r="C15" s="11" t="s">
        <v>24</v>
      </c>
      <c r="D15" s="14">
        <v>14</v>
      </c>
      <c r="F15" s="3">
        <v>116</v>
      </c>
      <c r="H15" s="3">
        <v>51198</v>
      </c>
      <c r="J15" s="3">
        <v>1159534</v>
      </c>
      <c r="K15" s="6"/>
      <c r="L15" s="3">
        <v>2263555</v>
      </c>
      <c r="M15" s="6"/>
      <c r="N15" s="3">
        <v>519613</v>
      </c>
      <c r="O15" s="6"/>
      <c r="P15" s="3">
        <v>1786275</v>
      </c>
      <c r="Q15" s="3"/>
    </row>
    <row r="16" spans="1:17" ht="12.75">
      <c r="A16" s="3"/>
      <c r="B16" s="12">
        <v>15</v>
      </c>
      <c r="C16" s="11" t="s">
        <v>24</v>
      </c>
      <c r="D16" s="14">
        <v>19</v>
      </c>
      <c r="F16" s="3">
        <v>119</v>
      </c>
      <c r="H16" s="3">
        <v>52935</v>
      </c>
      <c r="J16" s="3">
        <v>1340054</v>
      </c>
      <c r="K16" s="6"/>
      <c r="L16" s="3">
        <v>2641082</v>
      </c>
      <c r="M16" s="6"/>
      <c r="N16" s="3">
        <v>734433</v>
      </c>
      <c r="O16" s="6"/>
      <c r="P16" s="3">
        <v>2013745</v>
      </c>
      <c r="Q16" s="3"/>
    </row>
    <row r="17" spans="1:17" ht="12.75">
      <c r="A17" s="3"/>
      <c r="B17" s="12">
        <v>20</v>
      </c>
      <c r="C17" s="11" t="s">
        <v>24</v>
      </c>
      <c r="D17" s="14">
        <v>24</v>
      </c>
      <c r="F17" s="3">
        <v>40</v>
      </c>
      <c r="H17" s="3">
        <v>39400</v>
      </c>
      <c r="J17" s="3">
        <v>584676</v>
      </c>
      <c r="K17" s="6"/>
      <c r="L17" s="3">
        <v>1486827</v>
      </c>
      <c r="M17" s="6"/>
      <c r="N17" s="3">
        <v>311047</v>
      </c>
      <c r="O17" s="6"/>
      <c r="P17" s="3">
        <v>930793</v>
      </c>
      <c r="Q17" s="3"/>
    </row>
    <row r="18" spans="1:17" ht="12.75">
      <c r="A18" s="7"/>
      <c r="B18" s="170" t="s">
        <v>8</v>
      </c>
      <c r="C18" s="170"/>
      <c r="D18" s="170"/>
      <c r="E18" s="10"/>
      <c r="F18" s="8">
        <v>17</v>
      </c>
      <c r="G18" s="10"/>
      <c r="H18" s="8">
        <v>0</v>
      </c>
      <c r="I18" s="10"/>
      <c r="J18" s="8">
        <v>128633</v>
      </c>
      <c r="K18" s="9"/>
      <c r="L18" s="8">
        <v>308901</v>
      </c>
      <c r="M18" s="9"/>
      <c r="N18" s="8">
        <v>95846</v>
      </c>
      <c r="O18" s="9"/>
      <c r="P18" s="8">
        <v>282858</v>
      </c>
      <c r="Q18" s="7"/>
    </row>
    <row r="19" spans="1:17" ht="12.75">
      <c r="A19" s="3"/>
      <c r="B19" s="5" t="s">
        <v>25</v>
      </c>
      <c r="C19" s="5"/>
      <c r="D19" s="5"/>
      <c r="E19" s="5"/>
      <c r="F19" s="3">
        <f>SUM(F13:F18)</f>
        <v>699</v>
      </c>
      <c r="H19" s="3">
        <f>SUM(H13:H18)</f>
        <v>187533</v>
      </c>
      <c r="J19" s="3">
        <f>SUM(J13:J18)</f>
        <v>5713022</v>
      </c>
      <c r="K19" s="6"/>
      <c r="L19" s="3">
        <f>SUM(L13:L18)</f>
        <v>11074835</v>
      </c>
      <c r="M19" s="6"/>
      <c r="N19" s="3">
        <f>SUM(N13:N18)</f>
        <v>3417049</v>
      </c>
      <c r="O19" s="6"/>
      <c r="P19" s="3">
        <f>SUM(P13:P18)</f>
        <v>9372808</v>
      </c>
      <c r="Q19" s="3"/>
    </row>
    <row r="20" spans="1:17" ht="12.75">
      <c r="A20" s="3"/>
      <c r="F20" s="6"/>
      <c r="J20" s="3"/>
      <c r="K20" s="6"/>
      <c r="L20" s="3"/>
      <c r="M20" s="6"/>
      <c r="N20" s="3"/>
      <c r="O20" s="6"/>
      <c r="P20" s="3"/>
      <c r="Q20" s="3"/>
    </row>
    <row r="21" spans="1:17" ht="12.75">
      <c r="A21" s="3"/>
      <c r="B21" s="13">
        <v>25</v>
      </c>
      <c r="C21" s="11" t="s">
        <v>24</v>
      </c>
      <c r="D21" s="1" t="s">
        <v>23</v>
      </c>
      <c r="F21" s="3">
        <v>15</v>
      </c>
      <c r="H21" s="3">
        <v>12000</v>
      </c>
      <c r="J21" s="3">
        <v>219975</v>
      </c>
      <c r="K21" s="6"/>
      <c r="L21" s="3">
        <v>596658</v>
      </c>
      <c r="M21" s="6"/>
      <c r="N21" s="3">
        <v>85404</v>
      </c>
      <c r="O21" s="6"/>
      <c r="P21" s="3">
        <v>336815</v>
      </c>
      <c r="Q21" s="3"/>
    </row>
    <row r="22" spans="1:17" ht="12.75">
      <c r="A22" s="3"/>
      <c r="B22" s="12">
        <v>30</v>
      </c>
      <c r="C22" s="11" t="s">
        <v>24</v>
      </c>
      <c r="D22" s="1" t="s">
        <v>22</v>
      </c>
      <c r="F22" s="3">
        <v>11</v>
      </c>
      <c r="H22" s="3">
        <v>0</v>
      </c>
      <c r="J22" s="3">
        <v>300434</v>
      </c>
      <c r="K22" s="6"/>
      <c r="L22" s="3">
        <v>555498</v>
      </c>
      <c r="M22" s="6"/>
      <c r="N22" s="3">
        <v>92681</v>
      </c>
      <c r="O22" s="6"/>
      <c r="P22" s="3">
        <v>265019</v>
      </c>
      <c r="Q22" s="3"/>
    </row>
    <row r="23" spans="1:17" ht="12.75">
      <c r="A23" s="3"/>
      <c r="B23" s="12">
        <v>35</v>
      </c>
      <c r="C23" s="11" t="s">
        <v>24</v>
      </c>
      <c r="D23" s="1" t="s">
        <v>21</v>
      </c>
      <c r="F23" s="3">
        <v>7</v>
      </c>
      <c r="H23" s="3">
        <v>0</v>
      </c>
      <c r="J23" s="3">
        <v>305427</v>
      </c>
      <c r="K23" s="6"/>
      <c r="L23" s="3">
        <v>408015</v>
      </c>
      <c r="M23" s="6"/>
      <c r="N23" s="3">
        <v>208603</v>
      </c>
      <c r="O23" s="6"/>
      <c r="P23" s="3">
        <v>302393</v>
      </c>
      <c r="Q23" s="3"/>
    </row>
    <row r="24" spans="1:17" ht="12.75">
      <c r="A24" s="3"/>
      <c r="B24" s="12">
        <v>40</v>
      </c>
      <c r="C24" s="11" t="s">
        <v>24</v>
      </c>
      <c r="D24" s="1" t="s">
        <v>20</v>
      </c>
      <c r="F24" s="3">
        <v>4</v>
      </c>
      <c r="H24" s="3">
        <v>6000</v>
      </c>
      <c r="J24" s="3">
        <v>114824</v>
      </c>
      <c r="K24" s="6"/>
      <c r="L24" s="3">
        <v>264253</v>
      </c>
      <c r="M24" s="6"/>
      <c r="N24" s="3">
        <v>56568</v>
      </c>
      <c r="O24" s="6"/>
      <c r="P24" s="3">
        <v>124372</v>
      </c>
      <c r="Q24" s="3"/>
    </row>
    <row r="25" spans="1:17" ht="12.75">
      <c r="A25" s="3"/>
      <c r="B25" s="12">
        <v>45</v>
      </c>
      <c r="C25" s="11" t="s">
        <v>24</v>
      </c>
      <c r="D25" s="1" t="s">
        <v>19</v>
      </c>
      <c r="F25" s="3">
        <v>0</v>
      </c>
      <c r="H25" s="3">
        <v>0</v>
      </c>
      <c r="J25" s="3">
        <v>0</v>
      </c>
      <c r="K25" s="6"/>
      <c r="L25" s="3">
        <v>0</v>
      </c>
      <c r="M25" s="6"/>
      <c r="N25" s="3">
        <v>0</v>
      </c>
      <c r="O25" s="6"/>
      <c r="P25" s="3">
        <v>0</v>
      </c>
      <c r="Q25" s="3"/>
    </row>
    <row r="26" spans="1:17" ht="12.75">
      <c r="A26" s="3"/>
      <c r="B26" s="12">
        <v>50</v>
      </c>
      <c r="C26" s="11" t="s">
        <v>24</v>
      </c>
      <c r="D26" s="1" t="s">
        <v>18</v>
      </c>
      <c r="F26" s="3">
        <v>3</v>
      </c>
      <c r="H26" s="3">
        <v>0</v>
      </c>
      <c r="J26" s="3">
        <v>44611</v>
      </c>
      <c r="K26" s="6"/>
      <c r="L26" s="3">
        <v>308857</v>
      </c>
      <c r="M26" s="6"/>
      <c r="N26" s="3">
        <v>15369</v>
      </c>
      <c r="O26" s="6"/>
      <c r="P26" s="3">
        <v>84398</v>
      </c>
      <c r="Q26" s="3"/>
    </row>
    <row r="27" spans="1:17" ht="12.75">
      <c r="A27" s="3"/>
      <c r="B27" s="12">
        <v>55</v>
      </c>
      <c r="C27" s="11" t="s">
        <v>24</v>
      </c>
      <c r="D27" s="1" t="s">
        <v>17</v>
      </c>
      <c r="F27" s="3">
        <v>0</v>
      </c>
      <c r="H27" s="3">
        <v>0</v>
      </c>
      <c r="J27" s="3">
        <v>0</v>
      </c>
      <c r="K27" s="6"/>
      <c r="L27" s="3">
        <v>0</v>
      </c>
      <c r="M27" s="6"/>
      <c r="N27" s="3">
        <v>0</v>
      </c>
      <c r="O27" s="6"/>
      <c r="P27" s="3">
        <v>0</v>
      </c>
      <c r="Q27" s="3"/>
    </row>
    <row r="28" spans="1:17" ht="12.75">
      <c r="A28" s="3"/>
      <c r="B28" s="12">
        <v>60</v>
      </c>
      <c r="C28" s="11" t="s">
        <v>24</v>
      </c>
      <c r="D28" s="1" t="s">
        <v>16</v>
      </c>
      <c r="F28" s="3">
        <v>0</v>
      </c>
      <c r="H28" s="3">
        <v>0</v>
      </c>
      <c r="J28" s="3">
        <v>0</v>
      </c>
      <c r="K28" s="6"/>
      <c r="L28" s="3">
        <v>0</v>
      </c>
      <c r="M28" s="6"/>
      <c r="N28" s="3">
        <v>0</v>
      </c>
      <c r="O28" s="6"/>
      <c r="P28" s="3">
        <v>0</v>
      </c>
      <c r="Q28" s="3"/>
    </row>
    <row r="29" spans="1:17" ht="12.75">
      <c r="A29" s="3"/>
      <c r="B29" s="12">
        <v>65</v>
      </c>
      <c r="C29" s="11" t="s">
        <v>24</v>
      </c>
      <c r="D29" s="1" t="s">
        <v>15</v>
      </c>
      <c r="F29" s="3">
        <v>0</v>
      </c>
      <c r="H29" s="3">
        <v>0</v>
      </c>
      <c r="J29" s="3">
        <v>0</v>
      </c>
      <c r="K29" s="6"/>
      <c r="L29" s="3">
        <v>0</v>
      </c>
      <c r="M29" s="6"/>
      <c r="N29" s="3">
        <v>0</v>
      </c>
      <c r="O29" s="6"/>
      <c r="P29" s="3">
        <v>0</v>
      </c>
      <c r="Q29" s="3"/>
    </row>
    <row r="30" spans="1:17" ht="12.75">
      <c r="A30" s="3"/>
      <c r="B30" s="12">
        <v>70</v>
      </c>
      <c r="C30" s="11" t="s">
        <v>24</v>
      </c>
      <c r="D30" s="1" t="s">
        <v>14</v>
      </c>
      <c r="F30" s="3">
        <v>0</v>
      </c>
      <c r="H30" s="3">
        <v>0</v>
      </c>
      <c r="J30" s="3">
        <v>0</v>
      </c>
      <c r="K30" s="6"/>
      <c r="L30" s="3">
        <v>0</v>
      </c>
      <c r="M30" s="6"/>
      <c r="N30" s="3">
        <v>0</v>
      </c>
      <c r="O30" s="6"/>
      <c r="P30" s="3">
        <v>0</v>
      </c>
      <c r="Q30" s="3"/>
    </row>
    <row r="31" spans="1:17" ht="12.75">
      <c r="A31" s="3"/>
      <c r="B31" s="12">
        <v>75</v>
      </c>
      <c r="C31" s="11" t="s">
        <v>24</v>
      </c>
      <c r="D31" s="1" t="s">
        <v>13</v>
      </c>
      <c r="F31" s="3">
        <v>0</v>
      </c>
      <c r="H31" s="3">
        <v>0</v>
      </c>
      <c r="J31" s="3">
        <v>0</v>
      </c>
      <c r="K31" s="6"/>
      <c r="L31" s="3">
        <v>0</v>
      </c>
      <c r="M31" s="6"/>
      <c r="N31" s="3">
        <v>0</v>
      </c>
      <c r="O31" s="6"/>
      <c r="P31" s="3">
        <v>0</v>
      </c>
      <c r="Q31" s="3"/>
    </row>
    <row r="32" spans="1:17" ht="12.75">
      <c r="A32" s="3"/>
      <c r="B32" s="12">
        <v>80</v>
      </c>
      <c r="C32" s="11" t="s">
        <v>24</v>
      </c>
      <c r="D32" s="1" t="s">
        <v>12</v>
      </c>
      <c r="F32" s="3">
        <v>0</v>
      </c>
      <c r="H32" s="3">
        <v>0</v>
      </c>
      <c r="J32" s="3">
        <v>0</v>
      </c>
      <c r="K32" s="6"/>
      <c r="L32" s="3">
        <v>0</v>
      </c>
      <c r="M32" s="6"/>
      <c r="N32" s="3">
        <v>0</v>
      </c>
      <c r="O32" s="6"/>
      <c r="P32" s="3">
        <v>0</v>
      </c>
      <c r="Q32" s="3"/>
    </row>
    <row r="33" spans="1:17" ht="12.75">
      <c r="A33" s="3"/>
      <c r="B33" s="12">
        <v>85</v>
      </c>
      <c r="C33" s="11" t="s">
        <v>24</v>
      </c>
      <c r="D33" s="1" t="s">
        <v>11</v>
      </c>
      <c r="F33" s="3">
        <v>0</v>
      </c>
      <c r="H33" s="3">
        <v>0</v>
      </c>
      <c r="J33" s="3">
        <v>0</v>
      </c>
      <c r="K33" s="6"/>
      <c r="L33" s="3">
        <v>0</v>
      </c>
      <c r="M33" s="6"/>
      <c r="N33" s="3">
        <v>0</v>
      </c>
      <c r="O33" s="6"/>
      <c r="P33" s="3">
        <v>0</v>
      </c>
      <c r="Q33" s="3"/>
    </row>
    <row r="34" spans="1:17" ht="12.75">
      <c r="A34" s="3"/>
      <c r="B34" s="12">
        <v>90</v>
      </c>
      <c r="C34" s="11" t="s">
        <v>24</v>
      </c>
      <c r="D34" s="1" t="s">
        <v>10</v>
      </c>
      <c r="F34" s="3">
        <v>0</v>
      </c>
      <c r="H34" s="3">
        <v>0</v>
      </c>
      <c r="J34" s="3">
        <v>0</v>
      </c>
      <c r="K34" s="6"/>
      <c r="L34" s="3">
        <v>0</v>
      </c>
      <c r="M34" s="6"/>
      <c r="N34" s="3">
        <v>0</v>
      </c>
      <c r="O34" s="6"/>
      <c r="P34" s="3">
        <v>0</v>
      </c>
      <c r="Q34" s="3"/>
    </row>
    <row r="35" spans="1:17" ht="12.75">
      <c r="A35" s="3"/>
      <c r="B35" s="12">
        <v>95</v>
      </c>
      <c r="C35" s="11" t="s">
        <v>24</v>
      </c>
      <c r="D35" s="1" t="s">
        <v>9</v>
      </c>
      <c r="F35" s="3">
        <v>0</v>
      </c>
      <c r="H35" s="3">
        <v>0</v>
      </c>
      <c r="J35" s="3">
        <v>0</v>
      </c>
      <c r="K35" s="6"/>
      <c r="L35" s="3">
        <v>0</v>
      </c>
      <c r="M35" s="6"/>
      <c r="N35" s="3">
        <v>0</v>
      </c>
      <c r="O35" s="6"/>
      <c r="P35" s="3">
        <v>0</v>
      </c>
      <c r="Q35" s="3"/>
    </row>
    <row r="36" spans="1:17" ht="12.75">
      <c r="A36" s="7"/>
      <c r="B36" s="170" t="s">
        <v>8</v>
      </c>
      <c r="C36" s="170"/>
      <c r="D36" s="170"/>
      <c r="E36" s="10"/>
      <c r="F36" s="8">
        <v>2</v>
      </c>
      <c r="G36" s="10"/>
      <c r="H36" s="8">
        <v>0</v>
      </c>
      <c r="I36" s="10"/>
      <c r="J36" s="8">
        <v>70255</v>
      </c>
      <c r="K36" s="9"/>
      <c r="L36" s="8">
        <v>85934</v>
      </c>
      <c r="M36" s="9"/>
      <c r="N36" s="8">
        <v>51788</v>
      </c>
      <c r="O36" s="9"/>
      <c r="P36" s="8">
        <v>66788</v>
      </c>
      <c r="Q36" s="7"/>
    </row>
    <row r="37" spans="1:17" ht="12.75">
      <c r="A37" s="3"/>
      <c r="B37" s="5" t="s">
        <v>7</v>
      </c>
      <c r="C37" s="4"/>
      <c r="D37" s="4"/>
      <c r="F37" s="3">
        <f>SUM(F21:F36)</f>
        <v>42</v>
      </c>
      <c r="H37" s="3">
        <f>SUM(H21:H36)</f>
        <v>18000</v>
      </c>
      <c r="J37" s="3">
        <f>SUM(J21:J36)</f>
        <v>1055526</v>
      </c>
      <c r="K37" s="6"/>
      <c r="L37" s="3">
        <f>SUM(L21:L36)</f>
        <v>2219215</v>
      </c>
      <c r="M37" s="6"/>
      <c r="N37" s="3">
        <f>SUM(N21:N36)</f>
        <v>510413</v>
      </c>
      <c r="O37" s="6"/>
      <c r="P37" s="3">
        <f>SUM(P21:P36)</f>
        <v>1179785</v>
      </c>
      <c r="Q37" s="3"/>
    </row>
    <row r="38" spans="1:17" ht="12.75">
      <c r="A38" s="2"/>
      <c r="L38" s="2"/>
      <c r="P38" s="2"/>
      <c r="Q38" s="2"/>
    </row>
    <row r="39" spans="1:17" ht="12.75">
      <c r="A39" s="3"/>
      <c r="B39" s="5" t="s">
        <v>6</v>
      </c>
      <c r="C39" s="4"/>
      <c r="F39" s="3">
        <v>0</v>
      </c>
      <c r="H39" s="3">
        <v>0</v>
      </c>
      <c r="J39" s="3">
        <v>0</v>
      </c>
      <c r="K39" s="6"/>
      <c r="L39" s="3">
        <v>0</v>
      </c>
      <c r="M39" s="6"/>
      <c r="N39" s="3">
        <v>0</v>
      </c>
      <c r="O39" s="6"/>
      <c r="P39" s="3">
        <v>0</v>
      </c>
      <c r="Q39" s="3"/>
    </row>
    <row r="40" spans="1:17" ht="12.75">
      <c r="A40" s="2"/>
      <c r="L40" s="2"/>
      <c r="P40" s="2"/>
      <c r="Q40" s="2"/>
    </row>
    <row r="41" spans="1:17" ht="12.75">
      <c r="A41" s="3"/>
      <c r="B41" s="5" t="s">
        <v>5</v>
      </c>
      <c r="C41" s="4"/>
      <c r="F41" s="3">
        <f>F19+F37+F39</f>
        <v>741</v>
      </c>
      <c r="H41" s="3">
        <f>H19+H37+H39</f>
        <v>205533</v>
      </c>
      <c r="J41" s="3">
        <f>J19+J37+J39</f>
        <v>6768548</v>
      </c>
      <c r="L41" s="3">
        <f>L19+L37+L39</f>
        <v>13294050</v>
      </c>
      <c r="N41" s="3">
        <f>N19+N37+N39</f>
        <v>3927462</v>
      </c>
      <c r="P41" s="3">
        <f>P19+P37+P39</f>
        <v>10552593</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row r="47" spans="1:17" ht="12.75">
      <c r="A47" s="2"/>
      <c r="L47" s="2"/>
      <c r="Q47"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1" r:id="rId1"/>
</worksheet>
</file>

<file path=xl/worksheets/sheet8.xml><?xml version="1.0" encoding="utf-8"?>
<worksheet xmlns="http://schemas.openxmlformats.org/spreadsheetml/2006/main" xmlns:r="http://schemas.openxmlformats.org/officeDocument/2006/relationships">
  <sheetPr>
    <pageSetUpPr fitToPage="1"/>
  </sheetPr>
  <dimension ref="A1:Q47"/>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3" t="s">
        <v>41</v>
      </c>
      <c r="Q1" s="173"/>
    </row>
    <row r="5" spans="1:17" ht="12.75">
      <c r="A5" s="17"/>
      <c r="B5" s="171" t="s">
        <v>515</v>
      </c>
      <c r="C5" s="171"/>
      <c r="D5" s="171"/>
      <c r="E5" s="171"/>
      <c r="F5" s="171"/>
      <c r="G5" s="171"/>
      <c r="H5" s="171"/>
      <c r="I5" s="171"/>
      <c r="J5" s="171"/>
      <c r="K5" s="171"/>
      <c r="L5" s="171"/>
      <c r="M5" s="171"/>
      <c r="N5" s="171"/>
      <c r="O5" s="171"/>
      <c r="P5" s="171"/>
      <c r="Q5" s="17"/>
    </row>
    <row r="6" spans="1:17" ht="12.75">
      <c r="A6" s="17"/>
      <c r="B6" s="172" t="s">
        <v>46</v>
      </c>
      <c r="C6" s="172"/>
      <c r="D6" s="172"/>
      <c r="E6" s="172"/>
      <c r="F6" s="172"/>
      <c r="G6" s="172"/>
      <c r="H6" s="172"/>
      <c r="I6" s="172"/>
      <c r="J6" s="172"/>
      <c r="K6" s="172"/>
      <c r="L6" s="172"/>
      <c r="M6" s="172"/>
      <c r="N6" s="172"/>
      <c r="O6" s="172"/>
      <c r="P6" s="172"/>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1066</v>
      </c>
      <c r="H13" s="3">
        <v>107900</v>
      </c>
      <c r="J13" s="3">
        <v>5567357</v>
      </c>
      <c r="K13" s="6"/>
      <c r="L13" s="3">
        <v>10075395</v>
      </c>
      <c r="M13" s="6"/>
      <c r="N13" s="3">
        <v>4624059</v>
      </c>
      <c r="O13" s="6"/>
      <c r="P13" s="3">
        <v>12105504</v>
      </c>
      <c r="Q13" s="3"/>
    </row>
    <row r="14" spans="1:17" ht="12.75">
      <c r="A14" s="3"/>
      <c r="B14" s="12">
        <v>5</v>
      </c>
      <c r="C14" s="11" t="s">
        <v>24</v>
      </c>
      <c r="D14" s="14">
        <v>9</v>
      </c>
      <c r="F14" s="3">
        <v>1275</v>
      </c>
      <c r="H14" s="3">
        <v>298345</v>
      </c>
      <c r="J14" s="3">
        <v>9324992</v>
      </c>
      <c r="K14" s="6"/>
      <c r="L14" s="3">
        <v>18883492</v>
      </c>
      <c r="M14" s="6"/>
      <c r="N14" s="3">
        <v>8461375</v>
      </c>
      <c r="O14" s="6"/>
      <c r="P14" s="3">
        <v>23661576</v>
      </c>
      <c r="Q14" s="3"/>
    </row>
    <row r="15" spans="1:17" ht="12.75">
      <c r="A15" s="3"/>
      <c r="B15" s="12">
        <v>10</v>
      </c>
      <c r="C15" s="11" t="s">
        <v>24</v>
      </c>
      <c r="D15" s="14">
        <v>14</v>
      </c>
      <c r="F15" s="3">
        <v>661</v>
      </c>
      <c r="H15" s="3">
        <v>330602</v>
      </c>
      <c r="J15" s="3">
        <v>6397527</v>
      </c>
      <c r="K15" s="6"/>
      <c r="L15" s="3">
        <v>14596945</v>
      </c>
      <c r="M15" s="6"/>
      <c r="N15" s="3">
        <v>4983054</v>
      </c>
      <c r="O15" s="6"/>
      <c r="P15" s="3">
        <v>15457024</v>
      </c>
      <c r="Q15" s="3"/>
    </row>
    <row r="16" spans="1:17" ht="12.75">
      <c r="A16" s="3"/>
      <c r="B16" s="12">
        <v>15</v>
      </c>
      <c r="C16" s="11" t="s">
        <v>24</v>
      </c>
      <c r="D16" s="14">
        <v>19</v>
      </c>
      <c r="F16" s="3">
        <v>373</v>
      </c>
      <c r="H16" s="3">
        <v>294472</v>
      </c>
      <c r="J16" s="3">
        <v>4560369</v>
      </c>
      <c r="K16" s="6"/>
      <c r="L16" s="3">
        <v>11194707</v>
      </c>
      <c r="M16" s="6"/>
      <c r="N16" s="3">
        <v>3286096</v>
      </c>
      <c r="O16" s="6"/>
      <c r="P16" s="3">
        <v>9972142</v>
      </c>
      <c r="Q16" s="3"/>
    </row>
    <row r="17" spans="1:17" ht="12.75">
      <c r="A17" s="3"/>
      <c r="B17" s="12">
        <v>20</v>
      </c>
      <c r="C17" s="11" t="s">
        <v>24</v>
      </c>
      <c r="D17" s="14">
        <v>24</v>
      </c>
      <c r="F17" s="3">
        <v>174</v>
      </c>
      <c r="H17" s="3">
        <v>152317</v>
      </c>
      <c r="J17" s="3">
        <v>2722688</v>
      </c>
      <c r="K17" s="6"/>
      <c r="L17" s="3">
        <v>6360069</v>
      </c>
      <c r="M17" s="6"/>
      <c r="N17" s="3">
        <v>1662925</v>
      </c>
      <c r="O17" s="6"/>
      <c r="P17" s="3">
        <v>5318589</v>
      </c>
      <c r="Q17" s="3"/>
    </row>
    <row r="18" spans="1:17" ht="12.75">
      <c r="A18" s="7"/>
      <c r="B18" s="170" t="s">
        <v>8</v>
      </c>
      <c r="C18" s="170"/>
      <c r="D18" s="170"/>
      <c r="E18" s="10"/>
      <c r="F18" s="8">
        <v>28</v>
      </c>
      <c r="G18" s="10"/>
      <c r="H18" s="8">
        <v>0</v>
      </c>
      <c r="I18" s="10"/>
      <c r="J18" s="8">
        <v>252984</v>
      </c>
      <c r="K18" s="9"/>
      <c r="L18" s="8">
        <v>679418</v>
      </c>
      <c r="M18" s="9"/>
      <c r="N18" s="8">
        <v>174514</v>
      </c>
      <c r="O18" s="9"/>
      <c r="P18" s="8">
        <v>538808</v>
      </c>
      <c r="Q18" s="7"/>
    </row>
    <row r="19" spans="1:17" ht="12.75">
      <c r="A19" s="3"/>
      <c r="B19" s="5" t="s">
        <v>25</v>
      </c>
      <c r="C19" s="5"/>
      <c r="D19" s="5"/>
      <c r="E19" s="5"/>
      <c r="F19" s="3">
        <f>SUM(F13:F18)</f>
        <v>3577</v>
      </c>
      <c r="H19" s="3">
        <f>SUM(H13:H18)</f>
        <v>1183636</v>
      </c>
      <c r="J19" s="3">
        <f>SUM(J13:J18)</f>
        <v>28825917</v>
      </c>
      <c r="K19" s="6"/>
      <c r="L19" s="3">
        <f>SUM(L13:L18)</f>
        <v>61790026</v>
      </c>
      <c r="M19" s="6"/>
      <c r="N19" s="3">
        <f>SUM(N13:N18)</f>
        <v>23192023</v>
      </c>
      <c r="O19" s="6"/>
      <c r="P19" s="3">
        <f>SUM(P13:P18)</f>
        <v>67053643</v>
      </c>
      <c r="Q19" s="3"/>
    </row>
    <row r="20" spans="1:17" ht="12.75">
      <c r="A20" s="3"/>
      <c r="F20" s="6"/>
      <c r="J20" s="3"/>
      <c r="K20" s="6"/>
      <c r="L20" s="3"/>
      <c r="M20" s="6"/>
      <c r="N20" s="3"/>
      <c r="O20" s="6"/>
      <c r="P20" s="3"/>
      <c r="Q20" s="3"/>
    </row>
    <row r="21" spans="1:17" ht="12.75">
      <c r="A21" s="3"/>
      <c r="B21" s="13">
        <v>25</v>
      </c>
      <c r="C21" s="11" t="s">
        <v>24</v>
      </c>
      <c r="D21" s="1" t="s">
        <v>23</v>
      </c>
      <c r="F21" s="3">
        <v>76</v>
      </c>
      <c r="H21" s="3">
        <v>113938</v>
      </c>
      <c r="J21" s="3">
        <v>1141685</v>
      </c>
      <c r="K21" s="6"/>
      <c r="L21" s="3">
        <v>3652058</v>
      </c>
      <c r="M21" s="6"/>
      <c r="N21" s="3">
        <v>599676</v>
      </c>
      <c r="O21" s="6"/>
      <c r="P21" s="3">
        <v>2790117</v>
      </c>
      <c r="Q21" s="3"/>
    </row>
    <row r="22" spans="1:17" ht="12.75">
      <c r="A22" s="3"/>
      <c r="B22" s="12">
        <v>30</v>
      </c>
      <c r="C22" s="11" t="s">
        <v>24</v>
      </c>
      <c r="D22" s="1" t="s">
        <v>22</v>
      </c>
      <c r="F22" s="3">
        <v>42</v>
      </c>
      <c r="H22" s="3">
        <v>48000</v>
      </c>
      <c r="J22" s="3">
        <v>605575</v>
      </c>
      <c r="K22" s="6"/>
      <c r="L22" s="3">
        <v>2150296</v>
      </c>
      <c r="M22" s="6"/>
      <c r="N22" s="3">
        <v>457195</v>
      </c>
      <c r="O22" s="6"/>
      <c r="P22" s="3">
        <v>1904955</v>
      </c>
      <c r="Q22" s="3"/>
    </row>
    <row r="23" spans="1:17" ht="12.75">
      <c r="A23" s="3"/>
      <c r="B23" s="12">
        <v>35</v>
      </c>
      <c r="C23" s="11" t="s">
        <v>24</v>
      </c>
      <c r="D23" s="1" t="s">
        <v>21</v>
      </c>
      <c r="F23" s="3">
        <v>17</v>
      </c>
      <c r="H23" s="3">
        <v>12000</v>
      </c>
      <c r="J23" s="3">
        <v>578661</v>
      </c>
      <c r="K23" s="6"/>
      <c r="L23" s="3">
        <v>1156198</v>
      </c>
      <c r="M23" s="6"/>
      <c r="N23" s="3">
        <v>304104</v>
      </c>
      <c r="O23" s="6"/>
      <c r="P23" s="3">
        <v>760095</v>
      </c>
      <c r="Q23" s="3"/>
    </row>
    <row r="24" spans="1:17" ht="12.75">
      <c r="A24" s="3"/>
      <c r="B24" s="12">
        <v>40</v>
      </c>
      <c r="C24" s="11" t="s">
        <v>24</v>
      </c>
      <c r="D24" s="1" t="s">
        <v>20</v>
      </c>
      <c r="F24" s="3">
        <v>14</v>
      </c>
      <c r="H24" s="3">
        <v>0</v>
      </c>
      <c r="J24" s="3">
        <v>330889</v>
      </c>
      <c r="K24" s="6"/>
      <c r="L24" s="3">
        <v>978467</v>
      </c>
      <c r="M24" s="6"/>
      <c r="N24" s="3">
        <v>159250</v>
      </c>
      <c r="O24" s="6"/>
      <c r="P24" s="3">
        <v>488933</v>
      </c>
      <c r="Q24" s="3"/>
    </row>
    <row r="25" spans="1:17" ht="12.75">
      <c r="A25" s="3"/>
      <c r="B25" s="12">
        <v>45</v>
      </c>
      <c r="C25" s="11" t="s">
        <v>24</v>
      </c>
      <c r="D25" s="1" t="s">
        <v>19</v>
      </c>
      <c r="F25" s="3">
        <v>7</v>
      </c>
      <c r="H25" s="3">
        <v>0</v>
      </c>
      <c r="J25" s="3">
        <v>249327</v>
      </c>
      <c r="K25" s="6"/>
      <c r="L25" s="3">
        <v>404778</v>
      </c>
      <c r="M25" s="6"/>
      <c r="N25" s="3">
        <v>182269</v>
      </c>
      <c r="O25" s="6"/>
      <c r="P25" s="3">
        <v>293451</v>
      </c>
      <c r="Q25" s="3"/>
    </row>
    <row r="26" spans="1:17" ht="12.75">
      <c r="A26" s="3"/>
      <c r="B26" s="12">
        <v>50</v>
      </c>
      <c r="C26" s="11" t="s">
        <v>24</v>
      </c>
      <c r="D26" s="1" t="s">
        <v>18</v>
      </c>
      <c r="F26" s="3">
        <v>7</v>
      </c>
      <c r="H26" s="3">
        <v>0</v>
      </c>
      <c r="J26" s="3">
        <v>121792</v>
      </c>
      <c r="K26" s="6"/>
      <c r="L26" s="3">
        <v>554113</v>
      </c>
      <c r="M26" s="6"/>
      <c r="N26" s="3">
        <v>65740</v>
      </c>
      <c r="O26" s="6"/>
      <c r="P26" s="3">
        <v>300693</v>
      </c>
      <c r="Q26" s="3"/>
    </row>
    <row r="27" spans="1:17" ht="12.75">
      <c r="A27" s="3"/>
      <c r="B27" s="12">
        <v>55</v>
      </c>
      <c r="C27" s="11" t="s">
        <v>24</v>
      </c>
      <c r="D27" s="1" t="s">
        <v>17</v>
      </c>
      <c r="F27" s="3">
        <v>3</v>
      </c>
      <c r="H27" s="3">
        <v>0</v>
      </c>
      <c r="J27" s="3">
        <v>110041</v>
      </c>
      <c r="K27" s="6"/>
      <c r="L27" s="3">
        <v>238595</v>
      </c>
      <c r="M27" s="6"/>
      <c r="N27" s="3">
        <v>29693</v>
      </c>
      <c r="O27" s="6"/>
      <c r="P27" s="3">
        <v>131814</v>
      </c>
      <c r="Q27" s="3"/>
    </row>
    <row r="28" spans="1:17" ht="12.75">
      <c r="A28" s="3"/>
      <c r="B28" s="12">
        <v>60</v>
      </c>
      <c r="C28" s="11" t="s">
        <v>24</v>
      </c>
      <c r="D28" s="1" t="s">
        <v>16</v>
      </c>
      <c r="F28" s="3">
        <v>3</v>
      </c>
      <c r="H28" s="3">
        <v>6000</v>
      </c>
      <c r="J28" s="3">
        <v>186107</v>
      </c>
      <c r="K28" s="6"/>
      <c r="L28" s="3">
        <v>308073</v>
      </c>
      <c r="M28" s="6"/>
      <c r="N28" s="3">
        <v>23300</v>
      </c>
      <c r="O28" s="6"/>
      <c r="P28" s="3">
        <v>420653</v>
      </c>
      <c r="Q28" s="3"/>
    </row>
    <row r="29" spans="1:17" ht="12.75">
      <c r="A29" s="3"/>
      <c r="B29" s="12">
        <v>65</v>
      </c>
      <c r="C29" s="11" t="s">
        <v>24</v>
      </c>
      <c r="D29" s="1" t="s">
        <v>15</v>
      </c>
      <c r="F29" s="3">
        <v>1</v>
      </c>
      <c r="H29" s="3">
        <v>0</v>
      </c>
      <c r="J29" s="3">
        <v>24150</v>
      </c>
      <c r="K29" s="6"/>
      <c r="L29" s="3">
        <v>101833</v>
      </c>
      <c r="M29" s="6"/>
      <c r="N29" s="3">
        <v>3012</v>
      </c>
      <c r="O29" s="6"/>
      <c r="P29" s="3">
        <v>90383</v>
      </c>
      <c r="Q29" s="3"/>
    </row>
    <row r="30" spans="1:17" ht="12.75">
      <c r="A30" s="3"/>
      <c r="B30" s="12">
        <v>70</v>
      </c>
      <c r="C30" s="11" t="s">
        <v>24</v>
      </c>
      <c r="D30" s="1" t="s">
        <v>14</v>
      </c>
      <c r="F30" s="3">
        <v>0</v>
      </c>
      <c r="H30" s="3">
        <v>0</v>
      </c>
      <c r="J30" s="3">
        <v>0</v>
      </c>
      <c r="K30" s="6"/>
      <c r="L30" s="3">
        <v>0</v>
      </c>
      <c r="M30" s="6"/>
      <c r="N30" s="3">
        <v>0</v>
      </c>
      <c r="O30" s="6"/>
      <c r="P30" s="3">
        <v>0</v>
      </c>
      <c r="Q30" s="3"/>
    </row>
    <row r="31" spans="1:17" ht="12.75">
      <c r="A31" s="3"/>
      <c r="B31" s="12">
        <v>75</v>
      </c>
      <c r="C31" s="11" t="s">
        <v>24</v>
      </c>
      <c r="D31" s="1" t="s">
        <v>13</v>
      </c>
      <c r="F31" s="3">
        <v>0</v>
      </c>
      <c r="H31" s="3">
        <v>0</v>
      </c>
      <c r="J31" s="3">
        <v>0</v>
      </c>
      <c r="K31" s="6"/>
      <c r="L31" s="3">
        <v>0</v>
      </c>
      <c r="M31" s="6"/>
      <c r="N31" s="3">
        <v>0</v>
      </c>
      <c r="O31" s="6"/>
      <c r="P31" s="3">
        <v>0</v>
      </c>
      <c r="Q31" s="3"/>
    </row>
    <row r="32" spans="1:17" ht="12.75">
      <c r="A32" s="3"/>
      <c r="B32" s="12">
        <v>80</v>
      </c>
      <c r="C32" s="11" t="s">
        <v>24</v>
      </c>
      <c r="D32" s="1" t="s">
        <v>12</v>
      </c>
      <c r="F32" s="3">
        <v>1</v>
      </c>
      <c r="H32" s="3">
        <v>0</v>
      </c>
      <c r="J32" s="3">
        <v>47909</v>
      </c>
      <c r="K32" s="6"/>
      <c r="L32" s="3">
        <v>116813</v>
      </c>
      <c r="M32" s="6"/>
      <c r="N32" s="3">
        <v>10081</v>
      </c>
      <c r="O32" s="6"/>
      <c r="P32" s="3">
        <v>35000</v>
      </c>
      <c r="Q32" s="3"/>
    </row>
    <row r="33" spans="1:17" ht="12.75">
      <c r="A33" s="3"/>
      <c r="B33" s="12">
        <v>85</v>
      </c>
      <c r="C33" s="11" t="s">
        <v>24</v>
      </c>
      <c r="D33" s="1" t="s">
        <v>11</v>
      </c>
      <c r="F33" s="3">
        <v>2</v>
      </c>
      <c r="H33" s="3">
        <v>0</v>
      </c>
      <c r="J33" s="3">
        <v>132025</v>
      </c>
      <c r="K33" s="6"/>
      <c r="L33" s="3">
        <v>200167</v>
      </c>
      <c r="M33" s="6"/>
      <c r="N33" s="3">
        <v>47068</v>
      </c>
      <c r="O33" s="6"/>
      <c r="P33" s="3">
        <v>97324</v>
      </c>
      <c r="Q33" s="3"/>
    </row>
    <row r="34" spans="1:17" ht="12.75">
      <c r="A34" s="3"/>
      <c r="B34" s="12">
        <v>90</v>
      </c>
      <c r="C34" s="11" t="s">
        <v>24</v>
      </c>
      <c r="D34" s="1" t="s">
        <v>10</v>
      </c>
      <c r="F34" s="3">
        <v>0</v>
      </c>
      <c r="H34" s="3">
        <v>0</v>
      </c>
      <c r="J34" s="3">
        <v>0</v>
      </c>
      <c r="K34" s="6"/>
      <c r="L34" s="3">
        <v>0</v>
      </c>
      <c r="M34" s="6"/>
      <c r="N34" s="3">
        <v>0</v>
      </c>
      <c r="O34" s="6"/>
      <c r="P34" s="3">
        <v>0</v>
      </c>
      <c r="Q34" s="3"/>
    </row>
    <row r="35" spans="1:17" ht="12.75">
      <c r="A35" s="3"/>
      <c r="B35" s="12">
        <v>95</v>
      </c>
      <c r="C35" s="11" t="s">
        <v>24</v>
      </c>
      <c r="D35" s="1" t="s">
        <v>9</v>
      </c>
      <c r="F35" s="3">
        <v>0</v>
      </c>
      <c r="H35" s="3">
        <v>0</v>
      </c>
      <c r="J35" s="3">
        <v>0</v>
      </c>
      <c r="K35" s="6"/>
      <c r="L35" s="3">
        <v>0</v>
      </c>
      <c r="M35" s="6"/>
      <c r="N35" s="3">
        <v>0</v>
      </c>
      <c r="O35" s="6"/>
      <c r="P35" s="3">
        <v>0</v>
      </c>
      <c r="Q35" s="3"/>
    </row>
    <row r="36" spans="1:17" ht="12.75">
      <c r="A36" s="7"/>
      <c r="B36" s="170" t="s">
        <v>8</v>
      </c>
      <c r="C36" s="170"/>
      <c r="D36" s="170"/>
      <c r="E36" s="10"/>
      <c r="F36" s="8">
        <v>1</v>
      </c>
      <c r="G36" s="10"/>
      <c r="H36" s="8">
        <v>0</v>
      </c>
      <c r="I36" s="10"/>
      <c r="J36" s="8">
        <v>666</v>
      </c>
      <c r="K36" s="9"/>
      <c r="L36" s="8">
        <v>8039</v>
      </c>
      <c r="M36" s="9"/>
      <c r="N36" s="8">
        <v>549</v>
      </c>
      <c r="O36" s="9"/>
      <c r="P36" s="8">
        <v>8587</v>
      </c>
      <c r="Q36" s="7"/>
    </row>
    <row r="37" spans="1:17" ht="12.75">
      <c r="A37" s="3"/>
      <c r="B37" s="5" t="s">
        <v>7</v>
      </c>
      <c r="C37" s="4"/>
      <c r="D37" s="4"/>
      <c r="F37" s="3">
        <f>SUM(F21:F36)</f>
        <v>174</v>
      </c>
      <c r="H37" s="3">
        <f>SUM(H21:H36)</f>
        <v>179938</v>
      </c>
      <c r="J37" s="3">
        <f>SUM(J21:J36)</f>
        <v>3528827</v>
      </c>
      <c r="K37" s="6"/>
      <c r="L37" s="3">
        <f>SUM(L21:L36)</f>
        <v>9869430</v>
      </c>
      <c r="M37" s="6"/>
      <c r="N37" s="3">
        <f>SUM(N21:N36)</f>
        <v>1881937</v>
      </c>
      <c r="O37" s="6"/>
      <c r="P37" s="3">
        <f>SUM(P21:P36)</f>
        <v>7322005</v>
      </c>
      <c r="Q37" s="3"/>
    </row>
    <row r="38" spans="1:17" ht="12.75">
      <c r="A38" s="2"/>
      <c r="L38" s="2"/>
      <c r="P38" s="2"/>
      <c r="Q38" s="2"/>
    </row>
    <row r="39" spans="1:17" ht="12.75">
      <c r="A39" s="3"/>
      <c r="B39" s="5" t="s">
        <v>6</v>
      </c>
      <c r="C39" s="4"/>
      <c r="F39" s="3">
        <v>1</v>
      </c>
      <c r="H39" s="3">
        <v>0</v>
      </c>
      <c r="J39" s="3">
        <v>10809</v>
      </c>
      <c r="K39" s="6"/>
      <c r="L39" s="3">
        <v>10809</v>
      </c>
      <c r="M39" s="6"/>
      <c r="N39" s="3">
        <v>986</v>
      </c>
      <c r="O39" s="6"/>
      <c r="P39" s="3">
        <v>986</v>
      </c>
      <c r="Q39" s="3"/>
    </row>
    <row r="40" spans="1:17" ht="12.75">
      <c r="A40" s="2"/>
      <c r="L40" s="2"/>
      <c r="P40" s="2"/>
      <c r="Q40" s="2"/>
    </row>
    <row r="41" spans="1:17" ht="12.75">
      <c r="A41" s="3"/>
      <c r="B41" s="5" t="s">
        <v>5</v>
      </c>
      <c r="C41" s="4"/>
      <c r="F41" s="3">
        <f>F19+F37+F39</f>
        <v>3752</v>
      </c>
      <c r="H41" s="3">
        <f>H19+H37+H39</f>
        <v>1363574</v>
      </c>
      <c r="J41" s="3">
        <f>J19+J37+J39</f>
        <v>32365553</v>
      </c>
      <c r="L41" s="3">
        <f>L19+L37+L39</f>
        <v>71670265</v>
      </c>
      <c r="N41" s="3">
        <f>N19+N37+N39</f>
        <v>25074946</v>
      </c>
      <c r="P41" s="3">
        <f>P19+P37+P39</f>
        <v>74376634</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row r="47" spans="1:17" ht="12.75">
      <c r="A47" s="2"/>
      <c r="L47" s="2"/>
      <c r="Q47"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1" r:id="rId1"/>
</worksheet>
</file>

<file path=xl/worksheets/sheet9.xml><?xml version="1.0" encoding="utf-8"?>
<worksheet xmlns="http://schemas.openxmlformats.org/spreadsheetml/2006/main" xmlns:r="http://schemas.openxmlformats.org/officeDocument/2006/relationships">
  <sheetPr>
    <pageSetUpPr fitToPage="1"/>
  </sheetPr>
  <dimension ref="A1:Q46"/>
  <sheetViews>
    <sheetView workbookViewId="0" topLeftCell="A1">
      <selection activeCell="A1" sqref="A1"/>
    </sheetView>
  </sheetViews>
  <sheetFormatPr defaultColWidth="9.140625" defaultRowHeight="15"/>
  <cols>
    <col min="1" max="1" width="2.8515625" style="1" customWidth="1"/>
    <col min="2" max="2" width="4.8515625" style="1" customWidth="1"/>
    <col min="3" max="3" width="1.421875" style="1" customWidth="1"/>
    <col min="4" max="4" width="3.00390625" style="1" customWidth="1"/>
    <col min="5" max="5" width="5.00390625" style="1" customWidth="1"/>
    <col min="6" max="6" width="10.7109375" style="1" customWidth="1"/>
    <col min="7" max="7" width="5.00390625" style="1" customWidth="1"/>
    <col min="8" max="8" width="13.28125" style="1" customWidth="1"/>
    <col min="9" max="9" width="5.00390625" style="1" customWidth="1"/>
    <col min="10" max="10" width="13.57421875" style="1" customWidth="1"/>
    <col min="11" max="11" width="5.00390625" style="1" customWidth="1"/>
    <col min="12" max="12" width="13.7109375" style="1" bestFit="1" customWidth="1"/>
    <col min="13" max="13" width="5.00390625" style="1" customWidth="1"/>
    <col min="14" max="14" width="13.57421875" style="1" customWidth="1"/>
    <col min="15" max="15" width="5.00390625" style="1" customWidth="1"/>
    <col min="16" max="16" width="15.00390625" style="1" customWidth="1"/>
    <col min="17" max="17" width="2.8515625" style="1" customWidth="1"/>
    <col min="18" max="16384" width="9.140625" style="1" customWidth="1"/>
  </cols>
  <sheetData>
    <row r="1" spans="12:17" ht="12.75">
      <c r="L1" s="4"/>
      <c r="P1" s="173" t="s">
        <v>42</v>
      </c>
      <c r="Q1" s="173"/>
    </row>
    <row r="5" spans="1:17" ht="12.75">
      <c r="A5" s="17"/>
      <c r="B5" s="171" t="s">
        <v>515</v>
      </c>
      <c r="C5" s="171"/>
      <c r="D5" s="171"/>
      <c r="E5" s="171"/>
      <c r="F5" s="171"/>
      <c r="G5" s="171"/>
      <c r="H5" s="171"/>
      <c r="I5" s="171"/>
      <c r="J5" s="171"/>
      <c r="K5" s="171"/>
      <c r="L5" s="171"/>
      <c r="M5" s="171"/>
      <c r="N5" s="171"/>
      <c r="O5" s="171"/>
      <c r="P5" s="171"/>
      <c r="Q5" s="17"/>
    </row>
    <row r="6" spans="1:17" ht="12.75">
      <c r="A6" s="17"/>
      <c r="B6" s="172" t="s">
        <v>45</v>
      </c>
      <c r="C6" s="172"/>
      <c r="D6" s="172"/>
      <c r="E6" s="172"/>
      <c r="F6" s="172"/>
      <c r="G6" s="172"/>
      <c r="H6" s="172"/>
      <c r="I6" s="172"/>
      <c r="J6" s="172"/>
      <c r="K6" s="172"/>
      <c r="L6" s="172"/>
      <c r="M6" s="172"/>
      <c r="N6" s="172"/>
      <c r="O6" s="172"/>
      <c r="P6" s="172"/>
      <c r="Q6" s="17"/>
    </row>
    <row r="7" spans="1:17" ht="12.75">
      <c r="A7" s="17"/>
      <c r="B7" s="18"/>
      <c r="C7" s="18"/>
      <c r="D7" s="17"/>
      <c r="E7" s="17"/>
      <c r="F7" s="18"/>
      <c r="G7" s="18"/>
      <c r="H7" s="18"/>
      <c r="I7" s="18"/>
      <c r="J7" s="18"/>
      <c r="K7" s="18"/>
      <c r="L7" s="17"/>
      <c r="M7" s="18"/>
      <c r="N7" s="11"/>
      <c r="O7" s="18"/>
      <c r="P7" s="11"/>
      <c r="Q7" s="17"/>
    </row>
    <row r="9" ht="12.75">
      <c r="H9" s="11" t="s">
        <v>31</v>
      </c>
    </row>
    <row r="10" spans="1:17" ht="12.75">
      <c r="A10" s="11"/>
      <c r="C10" s="11" t="s">
        <v>34</v>
      </c>
      <c r="F10" s="11" t="s">
        <v>33</v>
      </c>
      <c r="H10" s="11" t="s">
        <v>35</v>
      </c>
      <c r="J10" s="11" t="s">
        <v>32</v>
      </c>
      <c r="K10" s="11"/>
      <c r="L10" s="11" t="s">
        <v>31</v>
      </c>
      <c r="M10" s="11"/>
      <c r="N10" s="11" t="s">
        <v>32</v>
      </c>
      <c r="O10" s="11"/>
      <c r="P10" s="11" t="s">
        <v>31</v>
      </c>
      <c r="Q10" s="11"/>
    </row>
    <row r="11" spans="1:17" ht="12.75">
      <c r="A11" s="15"/>
      <c r="B11" s="16"/>
      <c r="C11" s="15" t="s">
        <v>28</v>
      </c>
      <c r="D11" s="16"/>
      <c r="E11" s="16"/>
      <c r="F11" s="15" t="s">
        <v>27</v>
      </c>
      <c r="G11" s="16"/>
      <c r="H11" s="15" t="s">
        <v>30</v>
      </c>
      <c r="I11" s="16"/>
      <c r="J11" s="15" t="s">
        <v>29</v>
      </c>
      <c r="K11" s="15"/>
      <c r="L11" s="15" t="s">
        <v>29</v>
      </c>
      <c r="M11" s="15"/>
      <c r="N11" s="15" t="s">
        <v>26</v>
      </c>
      <c r="O11" s="15"/>
      <c r="P11" s="15" t="s">
        <v>26</v>
      </c>
      <c r="Q11" s="15"/>
    </row>
    <row r="13" spans="1:17" ht="12.75">
      <c r="A13" s="3"/>
      <c r="B13" s="4">
        <v>1</v>
      </c>
      <c r="C13" s="11" t="s">
        <v>24</v>
      </c>
      <c r="D13" s="14">
        <v>4</v>
      </c>
      <c r="F13" s="3">
        <v>1418</v>
      </c>
      <c r="H13" s="3">
        <v>119715</v>
      </c>
      <c r="J13" s="3">
        <v>3963546</v>
      </c>
      <c r="K13" s="6"/>
      <c r="L13" s="3">
        <v>10070074</v>
      </c>
      <c r="M13" s="6"/>
      <c r="N13" s="3">
        <v>4846285</v>
      </c>
      <c r="O13" s="6"/>
      <c r="P13" s="3">
        <v>15167813</v>
      </c>
      <c r="Q13" s="3"/>
    </row>
    <row r="14" spans="1:17" ht="12.75">
      <c r="A14" s="3"/>
      <c r="B14" s="12">
        <v>5</v>
      </c>
      <c r="C14" s="11" t="s">
        <v>24</v>
      </c>
      <c r="D14" s="14">
        <v>9</v>
      </c>
      <c r="F14" s="3">
        <v>1812</v>
      </c>
      <c r="H14" s="3">
        <v>484408</v>
      </c>
      <c r="J14" s="3">
        <v>6901260</v>
      </c>
      <c r="K14" s="6"/>
      <c r="L14" s="3">
        <v>19049031</v>
      </c>
      <c r="M14" s="6"/>
      <c r="N14" s="3">
        <v>7987247</v>
      </c>
      <c r="O14" s="6"/>
      <c r="P14" s="3">
        <v>27386200</v>
      </c>
      <c r="Q14" s="3"/>
    </row>
    <row r="15" spans="1:17" ht="12.75">
      <c r="A15" s="3"/>
      <c r="B15" s="12">
        <v>10</v>
      </c>
      <c r="C15" s="11" t="s">
        <v>24</v>
      </c>
      <c r="D15" s="14">
        <v>14</v>
      </c>
      <c r="F15" s="3">
        <v>1185</v>
      </c>
      <c r="H15" s="3">
        <v>547317</v>
      </c>
      <c r="J15" s="3">
        <v>5555903</v>
      </c>
      <c r="K15" s="6"/>
      <c r="L15" s="3">
        <v>17995366</v>
      </c>
      <c r="M15" s="6"/>
      <c r="N15" s="3">
        <v>5083519</v>
      </c>
      <c r="O15" s="6"/>
      <c r="P15" s="3">
        <v>20473952</v>
      </c>
      <c r="Q15" s="3"/>
    </row>
    <row r="16" spans="1:17" ht="12.75">
      <c r="A16" s="3"/>
      <c r="B16" s="12">
        <v>15</v>
      </c>
      <c r="C16" s="11" t="s">
        <v>24</v>
      </c>
      <c r="D16" s="14">
        <v>19</v>
      </c>
      <c r="F16" s="3">
        <v>664</v>
      </c>
      <c r="H16" s="3">
        <v>532240</v>
      </c>
      <c r="J16" s="3">
        <v>4743724</v>
      </c>
      <c r="K16" s="6"/>
      <c r="L16" s="3">
        <v>15100782</v>
      </c>
      <c r="M16" s="6"/>
      <c r="N16" s="3">
        <v>3681633</v>
      </c>
      <c r="O16" s="6"/>
      <c r="P16" s="3">
        <v>14192686</v>
      </c>
      <c r="Q16" s="3"/>
    </row>
    <row r="17" spans="1:17" ht="12.75">
      <c r="A17" s="3"/>
      <c r="B17" s="12">
        <v>20</v>
      </c>
      <c r="C17" s="11" t="s">
        <v>24</v>
      </c>
      <c r="D17" s="14">
        <v>24</v>
      </c>
      <c r="F17" s="3">
        <v>325</v>
      </c>
      <c r="H17" s="3">
        <v>286250</v>
      </c>
      <c r="J17" s="3">
        <v>2767576</v>
      </c>
      <c r="K17" s="6"/>
      <c r="L17" s="3">
        <v>9717764</v>
      </c>
      <c r="M17" s="6"/>
      <c r="N17" s="3">
        <v>2163554</v>
      </c>
      <c r="O17" s="6"/>
      <c r="P17" s="3">
        <v>8565901</v>
      </c>
      <c r="Q17" s="3"/>
    </row>
    <row r="18" spans="1:17" ht="12.75">
      <c r="A18" s="7"/>
      <c r="B18" s="170" t="s">
        <v>8</v>
      </c>
      <c r="C18" s="170"/>
      <c r="D18" s="170"/>
      <c r="E18" s="10"/>
      <c r="F18" s="8">
        <v>28</v>
      </c>
      <c r="G18" s="10"/>
      <c r="H18" s="8">
        <v>0</v>
      </c>
      <c r="I18" s="10"/>
      <c r="J18" s="8">
        <v>237295</v>
      </c>
      <c r="K18" s="9"/>
      <c r="L18" s="8">
        <v>395626</v>
      </c>
      <c r="M18" s="9"/>
      <c r="N18" s="8">
        <v>184706</v>
      </c>
      <c r="O18" s="9"/>
      <c r="P18" s="8">
        <v>434786</v>
      </c>
      <c r="Q18" s="7"/>
    </row>
    <row r="19" spans="1:17" ht="12.75">
      <c r="A19" s="3"/>
      <c r="B19" s="5" t="s">
        <v>25</v>
      </c>
      <c r="C19" s="5"/>
      <c r="D19" s="5"/>
      <c r="E19" s="5"/>
      <c r="F19" s="3">
        <f>SUM(F13:F18)</f>
        <v>5432</v>
      </c>
      <c r="H19" s="3">
        <f>SUM(H13:H18)</f>
        <v>1969930</v>
      </c>
      <c r="J19" s="3">
        <f>SUM(J13:J18)</f>
        <v>24169304</v>
      </c>
      <c r="K19" s="6"/>
      <c r="L19" s="3">
        <f>SUM(L13:L18)</f>
        <v>72328643</v>
      </c>
      <c r="M19" s="6"/>
      <c r="N19" s="3">
        <f>SUM(N13:N18)</f>
        <v>23946944</v>
      </c>
      <c r="O19" s="6"/>
      <c r="P19" s="3">
        <f>SUM(P13:P18)</f>
        <v>86221338</v>
      </c>
      <c r="Q19" s="3"/>
    </row>
    <row r="20" spans="1:17" ht="12.75">
      <c r="A20" s="3"/>
      <c r="F20" s="6"/>
      <c r="J20" s="3"/>
      <c r="K20" s="6"/>
      <c r="L20" s="3"/>
      <c r="M20" s="6"/>
      <c r="N20" s="3"/>
      <c r="O20" s="6"/>
      <c r="P20" s="3"/>
      <c r="Q20" s="3"/>
    </row>
    <row r="21" spans="1:17" ht="12.75">
      <c r="A21" s="3"/>
      <c r="B21" s="13">
        <v>25</v>
      </c>
      <c r="C21" s="11" t="s">
        <v>24</v>
      </c>
      <c r="D21" s="1" t="s">
        <v>23</v>
      </c>
      <c r="F21" s="3">
        <v>139</v>
      </c>
      <c r="H21" s="3">
        <v>191723</v>
      </c>
      <c r="J21" s="3">
        <v>1555403</v>
      </c>
      <c r="K21" s="6"/>
      <c r="L21" s="3">
        <v>5598836</v>
      </c>
      <c r="M21" s="6"/>
      <c r="N21" s="3">
        <v>1276250</v>
      </c>
      <c r="O21" s="6"/>
      <c r="P21" s="3">
        <v>4597945</v>
      </c>
      <c r="Q21" s="3"/>
    </row>
    <row r="22" spans="1:17" ht="12.75">
      <c r="A22" s="3"/>
      <c r="B22" s="12">
        <v>30</v>
      </c>
      <c r="C22" s="11" t="s">
        <v>24</v>
      </c>
      <c r="D22" s="1" t="s">
        <v>22</v>
      </c>
      <c r="F22" s="3">
        <v>82</v>
      </c>
      <c r="H22" s="3">
        <v>128000</v>
      </c>
      <c r="J22" s="3">
        <v>1009802</v>
      </c>
      <c r="K22" s="6"/>
      <c r="L22" s="3">
        <v>3796978</v>
      </c>
      <c r="M22" s="6"/>
      <c r="N22" s="3">
        <v>870101</v>
      </c>
      <c r="O22" s="6"/>
      <c r="P22" s="3">
        <v>3062836</v>
      </c>
      <c r="Q22" s="3"/>
    </row>
    <row r="23" spans="1:17" ht="12.75">
      <c r="A23" s="3"/>
      <c r="B23" s="12">
        <v>35</v>
      </c>
      <c r="C23" s="11" t="s">
        <v>24</v>
      </c>
      <c r="D23" s="1" t="s">
        <v>21</v>
      </c>
      <c r="F23" s="3">
        <v>45</v>
      </c>
      <c r="H23" s="3">
        <v>108600</v>
      </c>
      <c r="J23" s="3">
        <v>961683</v>
      </c>
      <c r="K23" s="6"/>
      <c r="L23" s="3">
        <v>2839101</v>
      </c>
      <c r="M23" s="6"/>
      <c r="N23" s="3">
        <v>1000226</v>
      </c>
      <c r="O23" s="6"/>
      <c r="P23" s="3">
        <v>2700470</v>
      </c>
      <c r="Q23" s="3"/>
    </row>
    <row r="24" spans="1:17" ht="12.75">
      <c r="A24" s="3"/>
      <c r="B24" s="12">
        <v>40</v>
      </c>
      <c r="C24" s="11" t="s">
        <v>24</v>
      </c>
      <c r="D24" s="1" t="s">
        <v>20</v>
      </c>
      <c r="F24" s="3">
        <v>23</v>
      </c>
      <c r="H24" s="3">
        <v>30000</v>
      </c>
      <c r="J24" s="3">
        <v>294645</v>
      </c>
      <c r="K24" s="6"/>
      <c r="L24" s="3">
        <v>1279401</v>
      </c>
      <c r="M24" s="6"/>
      <c r="N24" s="3">
        <v>186877</v>
      </c>
      <c r="O24" s="6"/>
      <c r="P24" s="3">
        <v>1248435</v>
      </c>
      <c r="Q24" s="3"/>
    </row>
    <row r="25" spans="1:17" ht="12.75">
      <c r="A25" s="3"/>
      <c r="B25" s="12">
        <v>45</v>
      </c>
      <c r="C25" s="11" t="s">
        <v>24</v>
      </c>
      <c r="D25" s="1" t="s">
        <v>19</v>
      </c>
      <c r="F25" s="3">
        <v>12</v>
      </c>
      <c r="H25" s="3">
        <v>30000</v>
      </c>
      <c r="J25" s="3">
        <v>180552</v>
      </c>
      <c r="K25" s="6"/>
      <c r="L25" s="3">
        <v>694333</v>
      </c>
      <c r="M25" s="6"/>
      <c r="N25" s="3">
        <v>151737</v>
      </c>
      <c r="O25" s="6"/>
      <c r="P25" s="3">
        <v>551072</v>
      </c>
      <c r="Q25" s="3"/>
    </row>
    <row r="26" spans="1:17" ht="12.75">
      <c r="A26" s="3"/>
      <c r="B26" s="12">
        <v>50</v>
      </c>
      <c r="C26" s="11" t="s">
        <v>24</v>
      </c>
      <c r="D26" s="1" t="s">
        <v>18</v>
      </c>
      <c r="F26" s="3">
        <v>13</v>
      </c>
      <c r="H26" s="3">
        <v>24000</v>
      </c>
      <c r="J26" s="3">
        <v>234218</v>
      </c>
      <c r="K26" s="6"/>
      <c r="L26" s="3">
        <v>854718</v>
      </c>
      <c r="M26" s="6"/>
      <c r="N26" s="3">
        <v>56311</v>
      </c>
      <c r="O26" s="6"/>
      <c r="P26" s="3">
        <v>487652</v>
      </c>
      <c r="Q26" s="3"/>
    </row>
    <row r="27" spans="1:17" ht="12.75">
      <c r="A27" s="3"/>
      <c r="B27" s="12">
        <v>55</v>
      </c>
      <c r="C27" s="11" t="s">
        <v>24</v>
      </c>
      <c r="D27" s="1" t="s">
        <v>17</v>
      </c>
      <c r="F27" s="3">
        <v>6</v>
      </c>
      <c r="H27" s="3">
        <v>18000</v>
      </c>
      <c r="J27" s="3">
        <v>163481</v>
      </c>
      <c r="K27" s="6"/>
      <c r="L27" s="3">
        <v>570790</v>
      </c>
      <c r="M27" s="6"/>
      <c r="N27" s="3">
        <v>1037078</v>
      </c>
      <c r="O27" s="6"/>
      <c r="P27" s="3">
        <v>1701097</v>
      </c>
      <c r="Q27" s="3"/>
    </row>
    <row r="28" spans="1:17" ht="12.75">
      <c r="A28" s="3"/>
      <c r="B28" s="12">
        <v>60</v>
      </c>
      <c r="C28" s="11" t="s">
        <v>24</v>
      </c>
      <c r="D28" s="1" t="s">
        <v>16</v>
      </c>
      <c r="F28" s="3">
        <v>3</v>
      </c>
      <c r="H28" s="3">
        <v>12000</v>
      </c>
      <c r="J28" s="3">
        <v>83096</v>
      </c>
      <c r="K28" s="6"/>
      <c r="L28" s="3">
        <v>377074</v>
      </c>
      <c r="M28" s="6"/>
      <c r="N28" s="3">
        <v>103185</v>
      </c>
      <c r="O28" s="6"/>
      <c r="P28" s="3">
        <v>241895</v>
      </c>
      <c r="Q28" s="3"/>
    </row>
    <row r="29" spans="1:17" ht="12.75">
      <c r="A29" s="3"/>
      <c r="B29" s="12">
        <v>65</v>
      </c>
      <c r="C29" s="11" t="s">
        <v>24</v>
      </c>
      <c r="D29" s="1" t="s">
        <v>15</v>
      </c>
      <c r="F29" s="3">
        <v>3</v>
      </c>
      <c r="H29" s="3">
        <v>0</v>
      </c>
      <c r="J29" s="3">
        <v>28308</v>
      </c>
      <c r="K29" s="6"/>
      <c r="L29" s="3">
        <v>350616</v>
      </c>
      <c r="M29" s="6"/>
      <c r="N29" s="3">
        <v>95837</v>
      </c>
      <c r="O29" s="6"/>
      <c r="P29" s="3">
        <v>348067</v>
      </c>
      <c r="Q29" s="3"/>
    </row>
    <row r="30" spans="1:17" ht="12.75">
      <c r="A30" s="3"/>
      <c r="B30" s="12">
        <v>70</v>
      </c>
      <c r="C30" s="11" t="s">
        <v>24</v>
      </c>
      <c r="D30" s="1" t="s">
        <v>14</v>
      </c>
      <c r="F30" s="3">
        <v>1</v>
      </c>
      <c r="H30" s="3">
        <v>0</v>
      </c>
      <c r="J30" s="3">
        <v>0</v>
      </c>
      <c r="K30" s="6"/>
      <c r="L30" s="3">
        <v>32000</v>
      </c>
      <c r="M30" s="6"/>
      <c r="N30" s="3">
        <v>10000</v>
      </c>
      <c r="O30" s="6"/>
      <c r="P30" s="3">
        <v>30000</v>
      </c>
      <c r="Q30" s="3"/>
    </row>
    <row r="31" spans="1:17" ht="12.75">
      <c r="A31" s="3"/>
      <c r="B31" s="12">
        <v>75</v>
      </c>
      <c r="C31" s="11" t="s">
        <v>24</v>
      </c>
      <c r="D31" s="1" t="s">
        <v>13</v>
      </c>
      <c r="F31" s="3">
        <v>0</v>
      </c>
      <c r="H31" s="3">
        <v>0</v>
      </c>
      <c r="J31" s="3">
        <v>0</v>
      </c>
      <c r="K31" s="6"/>
      <c r="L31" s="3">
        <v>0</v>
      </c>
      <c r="M31" s="6"/>
      <c r="N31" s="3">
        <v>0</v>
      </c>
      <c r="O31" s="6"/>
      <c r="P31" s="3">
        <v>0</v>
      </c>
      <c r="Q31" s="3"/>
    </row>
    <row r="32" spans="1:17" ht="12.75">
      <c r="A32" s="3"/>
      <c r="B32" s="12">
        <v>80</v>
      </c>
      <c r="C32" s="11" t="s">
        <v>24</v>
      </c>
      <c r="D32" s="1" t="s">
        <v>12</v>
      </c>
      <c r="F32" s="3">
        <v>0</v>
      </c>
      <c r="H32" s="3">
        <v>0</v>
      </c>
      <c r="J32" s="3">
        <v>0</v>
      </c>
      <c r="K32" s="6"/>
      <c r="L32" s="3">
        <v>0</v>
      </c>
      <c r="M32" s="6"/>
      <c r="N32" s="3">
        <v>0</v>
      </c>
      <c r="O32" s="6"/>
      <c r="P32" s="3">
        <v>0</v>
      </c>
      <c r="Q32" s="3"/>
    </row>
    <row r="33" spans="1:17" ht="12.75">
      <c r="A33" s="3"/>
      <c r="B33" s="12">
        <v>85</v>
      </c>
      <c r="C33" s="11" t="s">
        <v>24</v>
      </c>
      <c r="D33" s="1" t="s">
        <v>11</v>
      </c>
      <c r="F33" s="3">
        <v>0</v>
      </c>
      <c r="H33" s="3">
        <v>0</v>
      </c>
      <c r="J33" s="3">
        <v>0</v>
      </c>
      <c r="K33" s="6"/>
      <c r="L33" s="3">
        <v>0</v>
      </c>
      <c r="M33" s="6"/>
      <c r="N33" s="3">
        <v>0</v>
      </c>
      <c r="O33" s="6"/>
      <c r="P33" s="3">
        <v>0</v>
      </c>
      <c r="Q33" s="3"/>
    </row>
    <row r="34" spans="1:17" ht="12.75">
      <c r="A34" s="3"/>
      <c r="B34" s="12">
        <v>90</v>
      </c>
      <c r="C34" s="11" t="s">
        <v>24</v>
      </c>
      <c r="D34" s="1" t="s">
        <v>10</v>
      </c>
      <c r="F34" s="3">
        <v>0</v>
      </c>
      <c r="H34" s="3">
        <v>0</v>
      </c>
      <c r="J34" s="3">
        <v>0</v>
      </c>
      <c r="K34" s="6"/>
      <c r="L34" s="3">
        <v>0</v>
      </c>
      <c r="M34" s="6"/>
      <c r="N34" s="3">
        <v>0</v>
      </c>
      <c r="O34" s="6"/>
      <c r="P34" s="3">
        <v>0</v>
      </c>
      <c r="Q34" s="3"/>
    </row>
    <row r="35" spans="1:17" ht="12.75">
      <c r="A35" s="3"/>
      <c r="B35" s="12">
        <v>95</v>
      </c>
      <c r="C35" s="11" t="s">
        <v>24</v>
      </c>
      <c r="D35" s="1" t="s">
        <v>9</v>
      </c>
      <c r="F35" s="3">
        <v>1</v>
      </c>
      <c r="H35" s="3">
        <v>6000</v>
      </c>
      <c r="J35" s="3">
        <v>20880</v>
      </c>
      <c r="K35" s="6"/>
      <c r="L35" s="3">
        <v>396801</v>
      </c>
      <c r="M35" s="6"/>
      <c r="N35" s="3">
        <v>10706</v>
      </c>
      <c r="O35" s="6"/>
      <c r="P35" s="3">
        <v>243782</v>
      </c>
      <c r="Q35" s="3"/>
    </row>
    <row r="36" spans="1:17" ht="12.75">
      <c r="A36" s="7"/>
      <c r="B36" s="170" t="s">
        <v>8</v>
      </c>
      <c r="C36" s="170"/>
      <c r="D36" s="170"/>
      <c r="E36" s="10"/>
      <c r="F36" s="8">
        <v>4</v>
      </c>
      <c r="G36" s="10"/>
      <c r="H36" s="8">
        <v>0</v>
      </c>
      <c r="I36" s="10"/>
      <c r="J36" s="8">
        <v>56948</v>
      </c>
      <c r="K36" s="9"/>
      <c r="L36" s="8">
        <v>509241</v>
      </c>
      <c r="M36" s="9"/>
      <c r="N36" s="8">
        <v>19122</v>
      </c>
      <c r="O36" s="9"/>
      <c r="P36" s="8">
        <v>196287</v>
      </c>
      <c r="Q36" s="7"/>
    </row>
    <row r="37" spans="1:17" ht="12.75">
      <c r="A37" s="3"/>
      <c r="B37" s="5" t="s">
        <v>7</v>
      </c>
      <c r="C37" s="4"/>
      <c r="D37" s="4"/>
      <c r="F37" s="3">
        <f>SUM(F21:F36)</f>
        <v>332</v>
      </c>
      <c r="H37" s="3">
        <f>SUM(H21:H36)</f>
        <v>548323</v>
      </c>
      <c r="J37" s="3">
        <f>SUM(J21:J36)</f>
        <v>4589016</v>
      </c>
      <c r="K37" s="6"/>
      <c r="L37" s="3">
        <f>SUM(L21:L36)</f>
        <v>17299889</v>
      </c>
      <c r="M37" s="6"/>
      <c r="N37" s="3">
        <f>SUM(N21:N36)</f>
        <v>4817430</v>
      </c>
      <c r="O37" s="6"/>
      <c r="P37" s="3">
        <f>SUM(P21:P36)</f>
        <v>15409538</v>
      </c>
      <c r="Q37" s="3"/>
    </row>
    <row r="38" spans="1:17" ht="12.75">
      <c r="A38" s="2"/>
      <c r="L38" s="2"/>
      <c r="P38" s="2"/>
      <c r="Q38" s="2"/>
    </row>
    <row r="39" spans="1:17" ht="12.75">
      <c r="A39" s="3"/>
      <c r="B39" s="5" t="s">
        <v>6</v>
      </c>
      <c r="C39" s="4"/>
      <c r="F39" s="3">
        <v>3</v>
      </c>
      <c r="H39" s="3">
        <v>0</v>
      </c>
      <c r="J39" s="3">
        <v>334372</v>
      </c>
      <c r="K39" s="6"/>
      <c r="L39" s="3">
        <v>682663</v>
      </c>
      <c r="M39" s="6"/>
      <c r="N39" s="3">
        <v>41543</v>
      </c>
      <c r="O39" s="6"/>
      <c r="P39" s="3">
        <v>107522</v>
      </c>
      <c r="Q39" s="3"/>
    </row>
    <row r="40" spans="1:17" ht="12.75">
      <c r="A40" s="2"/>
      <c r="L40" s="2"/>
      <c r="P40" s="2"/>
      <c r="Q40" s="2"/>
    </row>
    <row r="41" spans="1:17" ht="12.75">
      <c r="A41" s="3"/>
      <c r="B41" s="5" t="s">
        <v>5</v>
      </c>
      <c r="C41" s="4"/>
      <c r="F41" s="3">
        <f>F19+F37+F39</f>
        <v>5767</v>
      </c>
      <c r="H41" s="3">
        <f>H19+H37+H39</f>
        <v>2518253</v>
      </c>
      <c r="J41" s="3">
        <f>J19+J37+J39</f>
        <v>29092692</v>
      </c>
      <c r="L41" s="3">
        <f>L19+L37+L39</f>
        <v>90311195</v>
      </c>
      <c r="N41" s="3">
        <f>N19+N37+N39</f>
        <v>28805917</v>
      </c>
      <c r="P41" s="3">
        <f>P19+P37+P39</f>
        <v>101738398</v>
      </c>
      <c r="Q41" s="3"/>
    </row>
    <row r="42" spans="1:17" ht="12.75">
      <c r="A42" s="2"/>
      <c r="L42" s="2"/>
      <c r="Q42" s="2"/>
    </row>
    <row r="43" spans="1:17" ht="12.75">
      <c r="A43" s="2"/>
      <c r="L43" s="2"/>
      <c r="Q43" s="2"/>
    </row>
    <row r="44" spans="1:17" ht="12.75">
      <c r="A44" s="2"/>
      <c r="B44" s="1" t="s">
        <v>4</v>
      </c>
      <c r="L44" s="2"/>
      <c r="Q44" s="2"/>
    </row>
    <row r="45" spans="1:17" ht="12.75">
      <c r="A45" s="2"/>
      <c r="L45" s="2"/>
      <c r="Q45" s="2"/>
    </row>
    <row r="46" spans="1:17" ht="12.75">
      <c r="A46" s="2"/>
      <c r="L46" s="2"/>
      <c r="Q46" s="2"/>
    </row>
  </sheetData>
  <sheetProtection/>
  <mergeCells count="5">
    <mergeCell ref="B36:D36"/>
    <mergeCell ref="P1:Q1"/>
    <mergeCell ref="B5:P5"/>
    <mergeCell ref="B6:P6"/>
    <mergeCell ref="B18:D18"/>
  </mergeCells>
  <printOptions horizontalCentered="1"/>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WCIRB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Firkus</dc:creator>
  <cp:keywords/>
  <dc:description/>
  <cp:lastModifiedBy>Tony Milano</cp:lastModifiedBy>
  <cp:lastPrinted>2018-06-26T22:11:22Z</cp:lastPrinted>
  <dcterms:created xsi:type="dcterms:W3CDTF">2017-06-21T17:35:32Z</dcterms:created>
  <dcterms:modified xsi:type="dcterms:W3CDTF">2018-06-26T22:56:19Z</dcterms:modified>
  <cp:category/>
  <cp:version/>
  <cp:contentType/>
  <cp:contentStatus/>
</cp:coreProperties>
</file>