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Exh1.1" sheetId="1" r:id="rId1"/>
    <sheet name="Exh1.4-1.6" sheetId="2" r:id="rId2"/>
    <sheet name="Exh2.1" sheetId="3" r:id="rId3"/>
    <sheet name="Exh3.1" sheetId="4" r:id="rId4"/>
    <sheet name="Exh4" sheetId="5" r:id="rId5"/>
    <sheet name="Exh5" sheetId="6" r:id="rId6"/>
    <sheet name="Exh6" sheetId="7" r:id="rId7"/>
    <sheet name="Exh7" sheetId="8" r:id="rId8"/>
    <sheet name="Exh8" sheetId="9" r:id="rId9"/>
    <sheet name="Exh9" sheetId="10" r:id="rId10"/>
    <sheet name="Exh11" sheetId="11" r:id="rId11"/>
    <sheet name="Exh12" sheetId="12" r:id="rId12"/>
    <sheet name="Exh13" sheetId="13" r:id="rId13"/>
    <sheet name="Exh14" sheetId="14" r:id="rId14"/>
    <sheet name="Exh15" sheetId="15" r:id="rId15"/>
    <sheet name="Notice" sheetId="16" r:id="rId16"/>
  </sheets>
  <definedNames>
    <definedName name="_xlfn.SUMIFS" hidden="1">#NAME?</definedName>
  </definedNames>
  <calcPr fullCalcOnLoad="1"/>
</workbook>
</file>

<file path=xl/sharedStrings.xml><?xml version="1.0" encoding="utf-8"?>
<sst xmlns="http://schemas.openxmlformats.org/spreadsheetml/2006/main" count="1128" uniqueCount="522">
  <si>
    <t>04</t>
  </si>
  <si>
    <t>03</t>
  </si>
  <si>
    <t>02</t>
  </si>
  <si>
    <t>Psychiatric and Mental Stress Injuries</t>
  </si>
  <si>
    <t>Source:  WCIRB unit statistical data at first report level</t>
  </si>
  <si>
    <t>Grand Total</t>
  </si>
  <si>
    <t>Permanent Total</t>
  </si>
  <si>
    <t>Major Total</t>
  </si>
  <si>
    <t>Unknown</t>
  </si>
  <si>
    <t>99</t>
  </si>
  <si>
    <t>94</t>
  </si>
  <si>
    <t>89</t>
  </si>
  <si>
    <t>84</t>
  </si>
  <si>
    <t>79</t>
  </si>
  <si>
    <t>74</t>
  </si>
  <si>
    <t>69</t>
  </si>
  <si>
    <t>64</t>
  </si>
  <si>
    <t>59</t>
  </si>
  <si>
    <t>54</t>
  </si>
  <si>
    <t>49</t>
  </si>
  <si>
    <t>44</t>
  </si>
  <si>
    <t>39</t>
  </si>
  <si>
    <t>34</t>
  </si>
  <si>
    <t>29</t>
  </si>
  <si>
    <t>-</t>
  </si>
  <si>
    <t>Minor Total</t>
  </si>
  <si>
    <t>Medical($)</t>
  </si>
  <si>
    <t>Claims</t>
  </si>
  <si>
    <t>Disability</t>
  </si>
  <si>
    <t>Indemnity($)</t>
  </si>
  <si>
    <t>Voc. Rehab.($)</t>
  </si>
  <si>
    <t>Incurred</t>
  </si>
  <si>
    <t>Paid</t>
  </si>
  <si>
    <t>Number of</t>
  </si>
  <si>
    <t>Percent</t>
  </si>
  <si>
    <t>Ed. Voucher/</t>
  </si>
  <si>
    <t>Exhibit 5</t>
  </si>
  <si>
    <t>Exhibit 4</t>
  </si>
  <si>
    <t>Back Injuries</t>
  </si>
  <si>
    <t>Slip and Fall Injuries</t>
  </si>
  <si>
    <t>Exhibit 6</t>
  </si>
  <si>
    <t>Exhibit 7</t>
  </si>
  <si>
    <t>Exhibit 8</t>
  </si>
  <si>
    <t>Exhibit 9</t>
  </si>
  <si>
    <t>All Injuries</t>
  </si>
  <si>
    <t>Other Cumulative Injuries</t>
  </si>
  <si>
    <t>Carpel Tunnel / Repetitive Motion Injuries</t>
  </si>
  <si>
    <t>Indemnity</t>
  </si>
  <si>
    <t>Percentage of</t>
  </si>
  <si>
    <t>Benefit Type</t>
  </si>
  <si>
    <t>Paid ($ in Thousands)</t>
  </si>
  <si>
    <t>Total Indemnity Paid</t>
  </si>
  <si>
    <t>Temporary Disability*</t>
  </si>
  <si>
    <t>Permanent Total Disability*</t>
  </si>
  <si>
    <t>Permanent Partial Disability*</t>
  </si>
  <si>
    <t>Total Permanent Partial</t>
  </si>
  <si>
    <t>Death*</t>
  </si>
  <si>
    <t>Funeral Expenses</t>
  </si>
  <si>
    <t>Life Pensions</t>
  </si>
  <si>
    <t>Vocational Rehabilitation/</t>
  </si>
  <si>
    <t>Non-Transferable Education Vouchers*</t>
  </si>
  <si>
    <t>Note: Single Sum Settlement and Other Indemnity payments have been allocated to the</t>
  </si>
  <si>
    <t>benefit categories shown with an asterisk (*).</t>
  </si>
  <si>
    <t>Source:  WCIRB calendar year calls for experience and unit statistical data</t>
  </si>
  <si>
    <t>Paid Vocational Rehabilitation by Calendar Year</t>
  </si>
  <si>
    <t>% of</t>
  </si>
  <si>
    <t>Voc.</t>
  </si>
  <si>
    <t>Total</t>
  </si>
  <si>
    <t>Rehab.</t>
  </si>
  <si>
    <t>Category</t>
  </si>
  <si>
    <t>Paid($000)</t>
  </si>
  <si>
    <t>Education Vouchers</t>
  </si>
  <si>
    <t>Other Voc. Rehab.</t>
  </si>
  <si>
    <t>Total Vocational</t>
  </si>
  <si>
    <t xml:space="preserve">     Rehabilitation</t>
  </si>
  <si>
    <t>Source: WCIRB calendar year calls for experience and Permanent Disability Claims Survey</t>
  </si>
  <si>
    <t>Percentage</t>
  </si>
  <si>
    <t>Number</t>
  </si>
  <si>
    <t>of Total</t>
  </si>
  <si>
    <t>Cause of Injury</t>
  </si>
  <si>
    <t>of Claims</t>
  </si>
  <si>
    <t>Losses($)</t>
  </si>
  <si>
    <t>Losses</t>
  </si>
  <si>
    <t>Source:</t>
  </si>
  <si>
    <t xml:space="preserve">WCIRB unit statistical data at first report level
</t>
  </si>
  <si>
    <t>56</t>
  </si>
  <si>
    <t>Strain by - Lifting</t>
  </si>
  <si>
    <t>Other - Miscellaneous, NOC</t>
  </si>
  <si>
    <t>60</t>
  </si>
  <si>
    <t>Strain or Injury By, NOC</t>
  </si>
  <si>
    <t>31</t>
  </si>
  <si>
    <t>Fall, Slip or Trip Injury, NOC</t>
  </si>
  <si>
    <t>97</t>
  </si>
  <si>
    <t>Strain by - Repetitive Motion</t>
  </si>
  <si>
    <t>98</t>
  </si>
  <si>
    <t>Cumulative, NOC</t>
  </si>
  <si>
    <t>Fall - On Same Level</t>
  </si>
  <si>
    <t>25</t>
  </si>
  <si>
    <t>Fall - From Different Level (Elevation)</t>
  </si>
  <si>
    <t>57</t>
  </si>
  <si>
    <t>Strain by - Pushing or Pulling</t>
  </si>
  <si>
    <t>26</t>
  </si>
  <si>
    <t>Fall - From Ladder or Scaffolding</t>
  </si>
  <si>
    <t>75</t>
  </si>
  <si>
    <t>Struck or Injured By - Falling or Flying Object</t>
  </si>
  <si>
    <t>53</t>
  </si>
  <si>
    <t>Strain by - Twisting</t>
  </si>
  <si>
    <t>45</t>
  </si>
  <si>
    <t>Motor Vehicle - Collision or Sideswipe with Another Vehicle</t>
  </si>
  <si>
    <t>50</t>
  </si>
  <si>
    <t>Motor Vehicle, NOC</t>
  </si>
  <si>
    <t>55</t>
  </si>
  <si>
    <t>Strain by - Holding or Carrying</t>
  </si>
  <si>
    <t>81</t>
  </si>
  <si>
    <t>Struck or Injured By, NOC</t>
  </si>
  <si>
    <t>Struck or Injured By - Object Being Lifted or Handled</t>
  </si>
  <si>
    <t>27</t>
  </si>
  <si>
    <t>Fall - From Liquid or Grease Spills</t>
  </si>
  <si>
    <t>77</t>
  </si>
  <si>
    <t>Struck or Injured By - Motor Vehicle</t>
  </si>
  <si>
    <t>10</t>
  </si>
  <si>
    <t>Caught in - Machine or Machinery</t>
  </si>
  <si>
    <t>58</t>
  </si>
  <si>
    <t>Strain by - Reaching</t>
  </si>
  <si>
    <t>33</t>
  </si>
  <si>
    <t>Fall - On Stairs</t>
  </si>
  <si>
    <t>30</t>
  </si>
  <si>
    <t>Slip or Trip But Did Not Fall</t>
  </si>
  <si>
    <t>68</t>
  </si>
  <si>
    <t>Struck or Stepped On - Stationary Object</t>
  </si>
  <si>
    <t>13</t>
  </si>
  <si>
    <t>Caught In, Under or Between, NOC</t>
  </si>
  <si>
    <t>19</t>
  </si>
  <si>
    <t>Cut, Puncture, Scrape or Injured By, NOC</t>
  </si>
  <si>
    <t>Strain by - Using Tool or Machinery</t>
  </si>
  <si>
    <t>Struck or Injured By - Fellow Workers, Patient or Other Person</t>
  </si>
  <si>
    <t>90</t>
  </si>
  <si>
    <t>Other than Physical Cause of Injury</t>
  </si>
  <si>
    <t>12</t>
  </si>
  <si>
    <t>Caught in - Object Handled</t>
  </si>
  <si>
    <t>28</t>
  </si>
  <si>
    <t>Fall - Into Openings</t>
  </si>
  <si>
    <t>17</t>
  </si>
  <si>
    <t>Cut or Puncture by - Object Being Lifted or Handled</t>
  </si>
  <si>
    <t>18</t>
  </si>
  <si>
    <t>Cut or Puncture by - Powered Hand Tool, Appliance</t>
  </si>
  <si>
    <t>Rubbed or Abraded By - Repetitive Motion</t>
  </si>
  <si>
    <t>76</t>
  </si>
  <si>
    <t>Struck or Injured By - Hand Tool or Machine in Use</t>
  </si>
  <si>
    <t>70</t>
  </si>
  <si>
    <t>Striking Against or Stepping On, NOC</t>
  </si>
  <si>
    <t>Person in Act of a Crime</t>
  </si>
  <si>
    <t>16</t>
  </si>
  <si>
    <t>Cut or Puncture by - Hand Tool, Utensils; Not Powered</t>
  </si>
  <si>
    <t>46</t>
  </si>
  <si>
    <t>Motor Vehicle - Collision with a Fixed Object</t>
  </si>
  <si>
    <t>66</t>
  </si>
  <si>
    <t>Struck or Stepped On - Object Being Lifted or Handled</t>
  </si>
  <si>
    <t>48</t>
  </si>
  <si>
    <t>Motor Vehicle - Vehicle Upset</t>
  </si>
  <si>
    <t>78</t>
  </si>
  <si>
    <t>Struck or Injured By - Moving Parts of Machine</t>
  </si>
  <si>
    <t>85</t>
  </si>
  <si>
    <t>Struck or Injured By - Animal or Insect</t>
  </si>
  <si>
    <t>Strain by - Jumping or Leaping</t>
  </si>
  <si>
    <t>80</t>
  </si>
  <si>
    <t>Struck or Injured By - Object Handled by Others</t>
  </si>
  <si>
    <t>Burn or Scald - Electrical Current</t>
  </si>
  <si>
    <t>Burn or Scald - Fire or Flame</t>
  </si>
  <si>
    <t>82</t>
  </si>
  <si>
    <t>Absorption, Ingestion or Inhalation, NOC</t>
  </si>
  <si>
    <t>05</t>
  </si>
  <si>
    <t>Burn or Scald - Steam or Hot Fluids</t>
  </si>
  <si>
    <t>Burn or Scald - Hot Objects or Substances</t>
  </si>
  <si>
    <t>87</t>
  </si>
  <si>
    <t>Foreign Matter (Body) in Eye(s)</t>
  </si>
  <si>
    <t>15</t>
  </si>
  <si>
    <t>Cut or Puncture by - Broken Glass</t>
  </si>
  <si>
    <t>Struck or Stepped On - Stepping on Sharp Object</t>
  </si>
  <si>
    <t>32</t>
  </si>
  <si>
    <t>Fall - On Ice or Snow</t>
  </si>
  <si>
    <t>09</t>
  </si>
  <si>
    <t>Burn or Scald - Contact With, NOC</t>
  </si>
  <si>
    <t>01</t>
  </si>
  <si>
    <t>Burn or Scald - Chemicals</t>
  </si>
  <si>
    <t>65</t>
  </si>
  <si>
    <t>Struck or Stepped On - Moving Part of Machine</t>
  </si>
  <si>
    <t>61</t>
  </si>
  <si>
    <t>Strain by - Wielding or Throwing</t>
  </si>
  <si>
    <t>20</t>
  </si>
  <si>
    <t>Caught in - Collapsing Materials (Slides of Earth)</t>
  </si>
  <si>
    <t>47</t>
  </si>
  <si>
    <t>Motor Vehicle - Crash of Airplane</t>
  </si>
  <si>
    <t>96</t>
  </si>
  <si>
    <t>Terrorism</t>
  </si>
  <si>
    <t>06</t>
  </si>
  <si>
    <t>Burn or Scald - Dusts, Gases, Fumes or Vapors</t>
  </si>
  <si>
    <t>95</t>
  </si>
  <si>
    <t>Rubbed or Abraded By, NOC</t>
  </si>
  <si>
    <t>11</t>
  </si>
  <si>
    <t>Burn or Scald - Cold Objects or Substances</t>
  </si>
  <si>
    <t>52</t>
  </si>
  <si>
    <t>Strain by - Continual Noise</t>
  </si>
  <si>
    <t>86</t>
  </si>
  <si>
    <t>Struck or Injured By - Explosion or Flare Back</t>
  </si>
  <si>
    <t>Burn or Scald - Temperature Extremes</t>
  </si>
  <si>
    <t>41</t>
  </si>
  <si>
    <t>Motor Vehicle - Crash of Rail Vehicle</t>
  </si>
  <si>
    <t>67</t>
  </si>
  <si>
    <t>Struck or Stepped On - Sanding, Scraping, Cleaning Operation</t>
  </si>
  <si>
    <t>14</t>
  </si>
  <si>
    <t>Burn or Scald - Abnormal Air Pressure</t>
  </si>
  <si>
    <t>07</t>
  </si>
  <si>
    <t>Burn or Scald - Welding Operations</t>
  </si>
  <si>
    <t>40</t>
  </si>
  <si>
    <t>Motor Vehicle - Crash of Water Vehicle</t>
  </si>
  <si>
    <t>91</t>
  </si>
  <si>
    <t>Mold</t>
  </si>
  <si>
    <t>93</t>
  </si>
  <si>
    <t>Gunshot</t>
  </si>
  <si>
    <t>08</t>
  </si>
  <si>
    <t>Burn or Scald - Radiation</t>
  </si>
  <si>
    <t>88</t>
  </si>
  <si>
    <t>Natural Disasters</t>
  </si>
  <si>
    <t>Nature of Injury</t>
  </si>
  <si>
    <t>Strain or Tear</t>
  </si>
  <si>
    <t>Sprain or Tear</t>
  </si>
  <si>
    <t>Fracture</t>
  </si>
  <si>
    <t>All Other Specific Injuries, NOC</t>
  </si>
  <si>
    <t>All Other Cumulative Injury, NOC</t>
  </si>
  <si>
    <t>Contusion</t>
  </si>
  <si>
    <t>Multiple Physical Injuries Only</t>
  </si>
  <si>
    <t>Laceration</t>
  </si>
  <si>
    <t>37</t>
  </si>
  <si>
    <t>Inflammation</t>
  </si>
  <si>
    <t>Dislocation</t>
  </si>
  <si>
    <t>Concussion</t>
  </si>
  <si>
    <t>Crushing</t>
  </si>
  <si>
    <t xml:space="preserve">Amputation </t>
  </si>
  <si>
    <t>Carpal Tunnel Syndrome</t>
  </si>
  <si>
    <t>Burn</t>
  </si>
  <si>
    <t>Mental Stress</t>
  </si>
  <si>
    <t>Hernia</t>
  </si>
  <si>
    <t>Multiple Injuries Including Both Physical and Psychological</t>
  </si>
  <si>
    <t>Rupture</t>
  </si>
  <si>
    <t>43</t>
  </si>
  <si>
    <t>Puncture</t>
  </si>
  <si>
    <t>Myocardial Infarction</t>
  </si>
  <si>
    <t>Vascular</t>
  </si>
  <si>
    <t>Foreign Body</t>
  </si>
  <si>
    <t>No Physical Injury</t>
  </si>
  <si>
    <t>Mental Disorder</t>
  </si>
  <si>
    <t>71</t>
  </si>
  <si>
    <t>All Other Occupational Disease Injury, NOC</t>
  </si>
  <si>
    <t>Respiratory Disorders</t>
  </si>
  <si>
    <t>36</t>
  </si>
  <si>
    <t>Infection</t>
  </si>
  <si>
    <t>Electric Shock</t>
  </si>
  <si>
    <t>Severance</t>
  </si>
  <si>
    <t>Syncope</t>
  </si>
  <si>
    <t>Dermatitis</t>
  </si>
  <si>
    <t>Hearing Loss or Impairment</t>
  </si>
  <si>
    <t>Heat Prostration</t>
  </si>
  <si>
    <t>Vision Loss</t>
  </si>
  <si>
    <t>42</t>
  </si>
  <si>
    <t>Poisoning - General</t>
  </si>
  <si>
    <t>72</t>
  </si>
  <si>
    <t>Loss of Hearing</t>
  </si>
  <si>
    <t>Poisoning - Chemical</t>
  </si>
  <si>
    <t>73</t>
  </si>
  <si>
    <t>Contagious Disease</t>
  </si>
  <si>
    <t>Dust Disease, NOC</t>
  </si>
  <si>
    <t>Cancer</t>
  </si>
  <si>
    <t>Angina Pectoris</t>
  </si>
  <si>
    <t>22</t>
  </si>
  <si>
    <t>Enucleation</t>
  </si>
  <si>
    <t>Freezing</t>
  </si>
  <si>
    <t>Poisoning - Metal</t>
  </si>
  <si>
    <t>Radiation</t>
  </si>
  <si>
    <t>Asphyxiation</t>
  </si>
  <si>
    <t>Asbestosis</t>
  </si>
  <si>
    <t>Hepatitis Losses</t>
  </si>
  <si>
    <t>Psychiatric</t>
  </si>
  <si>
    <t>62</t>
  </si>
  <si>
    <t>Black Lung</t>
  </si>
  <si>
    <t>VDT-Related Diseases</t>
  </si>
  <si>
    <t>Silicosis</t>
  </si>
  <si>
    <t>63</t>
  </si>
  <si>
    <t>Byssinosis</t>
  </si>
  <si>
    <t>Part of Body</t>
  </si>
  <si>
    <t xml:space="preserve"> </t>
  </si>
  <si>
    <t>Trunk - Lower Back Area</t>
  </si>
  <si>
    <t>Multiple Body Parts - Multiple Body Parts</t>
  </si>
  <si>
    <t>38</t>
  </si>
  <si>
    <t>Upper Extremities - Shoulder(s)</t>
  </si>
  <si>
    <t>Lower Extremities - Knee</t>
  </si>
  <si>
    <t>Upper Extremities - Wrist</t>
  </si>
  <si>
    <t>Upper Extremities - Finger(s)</t>
  </si>
  <si>
    <t>35</t>
  </si>
  <si>
    <t>Upper Extremities - Hand</t>
  </si>
  <si>
    <t>Lower Extremities - Ankle</t>
  </si>
  <si>
    <t>Head - Multiple Head Injury</t>
  </si>
  <si>
    <t>Lower Extremities - Lower Leg</t>
  </si>
  <si>
    <t>Upper Extremities - Lower Arm</t>
  </si>
  <si>
    <t>Lower Extremities - Foot</t>
  </si>
  <si>
    <t>Upper Extremities - Elbow</t>
  </si>
  <si>
    <t>Upper Extremities - Multiple Upper Extremities</t>
  </si>
  <si>
    <t>Head - Brain</t>
  </si>
  <si>
    <t>Upper Extremities - Upper Arm</t>
  </si>
  <si>
    <t>Trunk - Upper Back Area</t>
  </si>
  <si>
    <t>Neck - Soft Tissue</t>
  </si>
  <si>
    <t>Trunk - Abdomen Including Groin</t>
  </si>
  <si>
    <t>Head - Soft Tissue</t>
  </si>
  <si>
    <t>Trunk - Lumbar and /or Sacral Vertebrae</t>
  </si>
  <si>
    <t>Upper Extremities - Wrist(s) &amp; Hand(s)</t>
  </si>
  <si>
    <t>Multiple Body Parts - Body Systems and Multiple Body</t>
  </si>
  <si>
    <t>Trunk - Chest</t>
  </si>
  <si>
    <t>51</t>
  </si>
  <si>
    <t>Lower Extremities - Hip</t>
  </si>
  <si>
    <t>Upper Extremities - Thumb</t>
  </si>
  <si>
    <t>Lower Extremities - Multiple Lower Extremities</t>
  </si>
  <si>
    <t>Head - Skull</t>
  </si>
  <si>
    <t>Multiple Body Parts - Insufficient Info to Classify</t>
  </si>
  <si>
    <t>Neck - Disc</t>
  </si>
  <si>
    <t>Multiple Body Parts - No Physical Injury</t>
  </si>
  <si>
    <t>Trunk - Disc</t>
  </si>
  <si>
    <t>Neck - Multiple Neck Injury</t>
  </si>
  <si>
    <t>Head - Eye(s)</t>
  </si>
  <si>
    <t>Trunk - Multiple Trunk</t>
  </si>
  <si>
    <t>Lower Extremities - Upper Leg</t>
  </si>
  <si>
    <t>Trunk - Pelvis</t>
  </si>
  <si>
    <t>21</t>
  </si>
  <si>
    <t>Neck - Vertebrae</t>
  </si>
  <si>
    <t>Trunk - Heart</t>
  </si>
  <si>
    <t>Trunk - Internal Organs</t>
  </si>
  <si>
    <t>Trunk - Spinal Cord</t>
  </si>
  <si>
    <t>Lower Extremities - Toe</t>
  </si>
  <si>
    <t>Head - Facial Bones</t>
  </si>
  <si>
    <t>Trunk - Lungs</t>
  </si>
  <si>
    <t>23</t>
  </si>
  <si>
    <t>Neck - Spinal Cord</t>
  </si>
  <si>
    <t>Trunk - Buttocks</t>
  </si>
  <si>
    <t>Head - Ear(s)</t>
  </si>
  <si>
    <t>Head - Teeth</t>
  </si>
  <si>
    <t>Lower Extremities - Great Toe</t>
  </si>
  <si>
    <t>Head - Mouth</t>
  </si>
  <si>
    <t>Head - Nose</t>
  </si>
  <si>
    <t>Trunk - Sacrum and Coccyx</t>
  </si>
  <si>
    <t>Neck - Trachea</t>
  </si>
  <si>
    <t>24</t>
  </si>
  <si>
    <t>Neck - Larynx</t>
  </si>
  <si>
    <t>Multiple Body Parts - Artificial Appliance</t>
  </si>
  <si>
    <t>Insurer Underwriting Experience by Calendar Year</t>
  </si>
  <si>
    <t>[1]</t>
  </si>
  <si>
    <t>Direct Earned Premium ($ in Millions)</t>
  </si>
  <si>
    <t>Gross of Deductible Credits</t>
  </si>
  <si>
    <t>Direct Losses &amp; Expenses ($ in Millions)</t>
  </si>
  <si>
    <t>As Percentage of Earned Premium</t>
  </si>
  <si>
    <t>Paid Losses</t>
  </si>
  <si>
    <t>a.</t>
  </si>
  <si>
    <t>i.</t>
  </si>
  <si>
    <t>Insurer</t>
  </si>
  <si>
    <t>ii.</t>
  </si>
  <si>
    <r>
      <t>CIGA</t>
    </r>
    <r>
      <rPr>
        <vertAlign val="superscript"/>
        <sz val="10"/>
        <rFont val="Arial"/>
        <family val="2"/>
      </rPr>
      <t>[2]</t>
    </r>
  </si>
  <si>
    <t>iii.</t>
  </si>
  <si>
    <t>b.</t>
  </si>
  <si>
    <t>Medical</t>
  </si>
  <si>
    <t>Total Medical Paid</t>
  </si>
  <si>
    <t>c.</t>
  </si>
  <si>
    <t>Total Paid Losses</t>
  </si>
  <si>
    <t>Total Losses Paid</t>
  </si>
  <si>
    <r>
      <t>Change in Insurer Reserves</t>
    </r>
    <r>
      <rPr>
        <vertAlign val="superscript"/>
        <sz val="10"/>
        <rFont val="Arial"/>
        <family val="2"/>
      </rPr>
      <t>[3]</t>
    </r>
  </si>
  <si>
    <t>Insurer Losses Incurred</t>
  </si>
  <si>
    <t>[1c.i. + 2]</t>
  </si>
  <si>
    <t>Insurer Loss Adjustment Expenses (LAE)</t>
  </si>
  <si>
    <t>Allocated</t>
  </si>
  <si>
    <r>
      <t>Unallocated</t>
    </r>
    <r>
      <rPr>
        <vertAlign val="superscript"/>
        <sz val="10"/>
        <rFont val="Arial"/>
        <family val="2"/>
      </rPr>
      <t>[3]</t>
    </r>
  </si>
  <si>
    <t>Total LAE</t>
  </si>
  <si>
    <t>Commissions &amp; Brokerage</t>
  </si>
  <si>
    <t>Other Acquisition Expenses</t>
  </si>
  <si>
    <t>General Expenses</t>
  </si>
  <si>
    <t>Premium &amp; Other Taxes</t>
  </si>
  <si>
    <t>Insurer Total Expenses</t>
  </si>
  <si>
    <t>Insurer Total Losses &amp; Expenses</t>
  </si>
  <si>
    <t>[3 + 9]</t>
  </si>
  <si>
    <t>Insurer Policyholder Dividends</t>
  </si>
  <si>
    <t>Insurer Pre-Tax Underwriting</t>
  </si>
  <si>
    <r>
      <t>Profit (Loss)</t>
    </r>
    <r>
      <rPr>
        <vertAlign val="superscript"/>
        <sz val="10"/>
        <rFont val="Arial"/>
        <family val="2"/>
      </rPr>
      <t>[4]</t>
    </r>
  </si>
  <si>
    <t>[100% - 10 - 11] x Earned Premium ($ in Millions)</t>
  </si>
  <si>
    <t>Notes:</t>
  </si>
  <si>
    <t>Figures have been updated since the issuance of last year's report.</t>
  </si>
  <si>
    <t>[2]</t>
  </si>
  <si>
    <t>CIGA loss payments are shown above for informational purposes only, and are not included in the Insurer Pre-Tax Underwriting Profit (Loss) (line 12).</t>
  </si>
  <si>
    <t>[3]</t>
  </si>
  <si>
    <t>[4]</t>
  </si>
  <si>
    <r>
      <t xml:space="preserve">Insurer Pre-Tax Underwriting Profit (Loss) represents only the underwriting profit (loss) of California workers' compensation insured policies, and is prior to reinsurance assumed or ceded, prior to the application of deductible credits or retrospective rating plan adjustments, and does not include any provision for investment income or federal income taxes.  (See NAIC's </t>
    </r>
    <r>
      <rPr>
        <i/>
        <sz val="10"/>
        <rFont val="Arial"/>
        <family val="2"/>
      </rPr>
      <t>Report on Profitability By Line By State</t>
    </r>
    <r>
      <rPr>
        <sz val="10"/>
        <rFont val="Arial"/>
        <family val="2"/>
      </rPr>
      <t>, which is published annually, for an estimate of the overall profitability of California workers' compensation.)</t>
    </r>
  </si>
  <si>
    <t>Source:  WCIRB expense calls.</t>
  </si>
  <si>
    <t>Paid Medical-Legal Costs</t>
  </si>
  <si>
    <t>Average</t>
  </si>
  <si>
    <t>Cost of</t>
  </si>
  <si>
    <t>Cost Per</t>
  </si>
  <si>
    <t>Physician Specialty</t>
  </si>
  <si>
    <t>Reports</t>
  </si>
  <si>
    <t>Report</t>
  </si>
  <si>
    <t>All Others</t>
  </si>
  <si>
    <t>Total/Average</t>
  </si>
  <si>
    <t>Orthopedic</t>
  </si>
  <si>
    <t>Internal Medicine &amp; Cardiology</t>
  </si>
  <si>
    <t>Chiropractor</t>
  </si>
  <si>
    <t>Psychologist/Behavioral Health</t>
  </si>
  <si>
    <t>Psychiatry</t>
  </si>
  <si>
    <t>Neurology</t>
  </si>
  <si>
    <t>Distribution of Calendar Year Medical Costs Paid</t>
  </si>
  <si>
    <r>
      <t>2015</t>
    </r>
    <r>
      <rPr>
        <vertAlign val="superscript"/>
        <sz val="10"/>
        <color indexed="8"/>
        <rFont val="Arial"/>
        <family val="2"/>
      </rPr>
      <t>[1]</t>
    </r>
  </si>
  <si>
    <r>
      <t>2014</t>
    </r>
    <r>
      <rPr>
        <vertAlign val="superscript"/>
        <sz val="10"/>
        <color indexed="8"/>
        <rFont val="Arial"/>
        <family val="2"/>
      </rPr>
      <t>[1]</t>
    </r>
  </si>
  <si>
    <r>
      <t>2013</t>
    </r>
    <r>
      <rPr>
        <vertAlign val="superscript"/>
        <sz val="10"/>
        <color indexed="8"/>
        <rFont val="Arial"/>
        <family val="2"/>
      </rPr>
      <t>[1]</t>
    </r>
  </si>
  <si>
    <t>Medical Payment Type</t>
  </si>
  <si>
    <t>Medical
 Payments
($000)</t>
  </si>
  <si>
    <t>As % of Total Medical Payments</t>
  </si>
  <si>
    <t xml:space="preserve"> As % of Total Medical Payments</t>
  </si>
  <si>
    <t>Medical Payments Made Directly to Injured Workers</t>
  </si>
  <si>
    <t xml:space="preserve">Physician Services </t>
  </si>
  <si>
    <t>Medical-Legal Evaluation Payments</t>
  </si>
  <si>
    <t xml:space="preserve">Pharmaceuticals </t>
  </si>
  <si>
    <t>Hospital - Outpatient</t>
  </si>
  <si>
    <t>Medical Liens</t>
  </si>
  <si>
    <t>Hospital - Inpatient</t>
  </si>
  <si>
    <t>Medical Supplies and Equipment</t>
  </si>
  <si>
    <t>Medical Payments Related to Medicare Set-asides</t>
  </si>
  <si>
    <t>Dental Services</t>
  </si>
  <si>
    <t>Capitated Medical Payments</t>
  </si>
  <si>
    <t>Reimbursements to Medicare</t>
  </si>
  <si>
    <t>Other Medical Services</t>
  </si>
  <si>
    <t>Total Medical Payments</t>
  </si>
  <si>
    <t>Figures have been updated since the issuance of last year’s report.</t>
  </si>
  <si>
    <t>2013 and 2014 numbers are based on WCIRB surveys of insurer medical payments.</t>
  </si>
  <si>
    <t>Sources:</t>
  </si>
  <si>
    <t>WCIRB aggregate indemnity and medical cost calls</t>
  </si>
  <si>
    <t>Distribution of Medical Service Payments by Type of Provider</t>
  </si>
  <si>
    <t>Provider Type</t>
  </si>
  <si>
    <t>Medical
Service Payments ($000)</t>
  </si>
  <si>
    <t xml:space="preserve"> As % of Total Medical Service Payments</t>
  </si>
  <si>
    <t>Hospital-Based Provider</t>
  </si>
  <si>
    <t>Physician Specialist</t>
  </si>
  <si>
    <t>Surgeon</t>
  </si>
  <si>
    <t>MD General Practitioner</t>
  </si>
  <si>
    <t>Physical Therapist</t>
  </si>
  <si>
    <t>Pharmacist</t>
  </si>
  <si>
    <t>Ambulatory Surgical Center (ASC) Provider</t>
  </si>
  <si>
    <t>Durable Medical Equipment (DME) Supplier</t>
  </si>
  <si>
    <t>Psychology, Psychiatry, &amp; Neurology</t>
  </si>
  <si>
    <t>Occupational Health Provider</t>
  </si>
  <si>
    <t>Rehabilitation Provider</t>
  </si>
  <si>
    <t>Chiropractic</t>
  </si>
  <si>
    <t>Home Health Provider</t>
  </si>
  <si>
    <t>Lab Testing Provider</t>
  </si>
  <si>
    <t>Dentist</t>
  </si>
  <si>
    <t>Acupuncturist</t>
  </si>
  <si>
    <t>Marriage, Family and Counselors</t>
  </si>
  <si>
    <t>Podiatrist</t>
  </si>
  <si>
    <t>Optometrist</t>
  </si>
  <si>
    <t>Social Workers</t>
  </si>
  <si>
    <t>Others</t>
  </si>
  <si>
    <t>Total Medical Service Payments</t>
  </si>
  <si>
    <t>Distribution of Physician Service Payments</t>
  </si>
  <si>
    <t>Physician Service by Type of Procedure</t>
  </si>
  <si>
    <t>Physician Service Payments
($000)</t>
  </si>
  <si>
    <t xml:space="preserve"> As % of Total Physician Service Payments</t>
  </si>
  <si>
    <t>Evaluation &amp; Management</t>
  </si>
  <si>
    <t>Physical Medicine</t>
  </si>
  <si>
    <t>Surgery</t>
  </si>
  <si>
    <t>Radiology</t>
  </si>
  <si>
    <t>Special Services &amp; Reports</t>
  </si>
  <si>
    <t>Medicine</t>
  </si>
  <si>
    <t>Pathology &amp; Laboratory</t>
  </si>
  <si>
    <t>Anesthesia</t>
  </si>
  <si>
    <t>Acupuncture</t>
  </si>
  <si>
    <t>Other</t>
  </si>
  <si>
    <t>Total Physician Service Payments</t>
  </si>
  <si>
    <t>Exhibit 1.4</t>
  </si>
  <si>
    <t>Exhibit 1.5</t>
  </si>
  <si>
    <t>Exhibit 1.6</t>
  </si>
  <si>
    <t>Exhibit 3.1</t>
  </si>
  <si>
    <t>Exhibit 11</t>
  </si>
  <si>
    <t>Exhibit 12</t>
  </si>
  <si>
    <t>Exhibit 13</t>
  </si>
  <si>
    <t>Exhibit 14</t>
  </si>
  <si>
    <t>Exhibit 15</t>
  </si>
  <si>
    <t>% of Total</t>
  </si>
  <si>
    <t>Paid ($000)</t>
  </si>
  <si>
    <t>Services</t>
  </si>
  <si>
    <t>Total Payments for Medical Services (Subtotal)</t>
  </si>
  <si>
    <t>Physician Services (Subtotal)</t>
  </si>
  <si>
    <t>Interpreter Services</t>
  </si>
  <si>
    <t>Copy Services</t>
  </si>
  <si>
    <t>Total Calendar Year Medical Payments</t>
  </si>
  <si>
    <t>Exhibit 1.1</t>
  </si>
  <si>
    <t>Exhibit 2.1</t>
  </si>
  <si>
    <r>
      <t>Service Year 2015</t>
    </r>
    <r>
      <rPr>
        <vertAlign val="superscript"/>
        <sz val="10"/>
        <color indexed="8"/>
        <rFont val="Arial"/>
        <family val="2"/>
      </rPr>
      <t>[1]</t>
    </r>
  </si>
  <si>
    <r>
      <rPr>
        <vertAlign val="superscript"/>
        <sz val="10"/>
        <color indexed="8"/>
        <rFont val="Arial"/>
        <family val="2"/>
      </rPr>
      <t xml:space="preserve">[1] </t>
    </r>
    <r>
      <rPr>
        <sz val="10"/>
        <color indexed="8"/>
        <rFont val="Arial"/>
        <family val="2"/>
      </rPr>
      <t>Figures have been updated form those in last year's report.</t>
    </r>
  </si>
  <si>
    <r>
      <t>2016</t>
    </r>
    <r>
      <rPr>
        <vertAlign val="superscript"/>
        <sz val="10"/>
        <color indexed="8"/>
        <rFont val="Arial"/>
        <family val="2"/>
      </rPr>
      <t>[1]</t>
    </r>
  </si>
  <si>
    <r>
      <t>Service Year 2016</t>
    </r>
    <r>
      <rPr>
        <vertAlign val="superscript"/>
        <sz val="10"/>
        <color indexed="8"/>
        <rFont val="Arial"/>
        <family val="2"/>
      </rPr>
      <t>[1]</t>
    </r>
  </si>
  <si>
    <t>2011 figures include a reallocation made by the State Compensation Insurance Fund to move $500 million of reserves from loss to ULAE.  2017 figures include a reallocation made by the State Compensation Insurance Fund to move $450 million of reserves from loss to ULAE.</t>
  </si>
  <si>
    <t>[4c + 5 + 6 + 7 + 8]</t>
  </si>
  <si>
    <t>Paid Medical Costs for Calendar Year 2018</t>
  </si>
  <si>
    <t>WCIRB medical transaction data</t>
  </si>
  <si>
    <r>
      <t>Medical Cost Containment Program Payments</t>
    </r>
    <r>
      <rPr>
        <vertAlign val="superscript"/>
        <sz val="10"/>
        <color indexed="8"/>
        <rFont val="Arial"/>
        <family val="2"/>
      </rPr>
      <t>[1]</t>
    </r>
  </si>
  <si>
    <t>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2018 is $287 million.</t>
  </si>
  <si>
    <r>
      <t>Interpreter Services</t>
    </r>
    <r>
      <rPr>
        <vertAlign val="superscript"/>
        <sz val="10"/>
        <color indexed="8"/>
        <rFont val="Arial"/>
        <family val="2"/>
      </rPr>
      <t>[3]</t>
    </r>
  </si>
  <si>
    <r>
      <t>Copy Services</t>
    </r>
    <r>
      <rPr>
        <vertAlign val="superscript"/>
        <sz val="10"/>
        <color indexed="8"/>
        <rFont val="Arial"/>
        <family val="2"/>
      </rPr>
      <t>[3]</t>
    </r>
  </si>
  <si>
    <r>
      <t>2017</t>
    </r>
    <r>
      <rPr>
        <vertAlign val="superscript"/>
        <sz val="10"/>
        <color indexed="8"/>
        <rFont val="Arial"/>
        <family val="2"/>
      </rPr>
      <t>[1]</t>
    </r>
  </si>
  <si>
    <r>
      <t>Medical Cost Containment Program Payments</t>
    </r>
    <r>
      <rPr>
        <vertAlign val="superscript"/>
        <sz val="10"/>
        <color indexed="8"/>
        <rFont val="Arial"/>
        <family val="2"/>
      </rPr>
      <t xml:space="preserve"> [2]</t>
    </r>
  </si>
  <si>
    <t>As a result of WCIRB efforts to more accurately categorize medical transactions, figures shown for 2013 through 2017 have been updated since the issuance of last year’s report.</t>
  </si>
  <si>
    <t>Sources: WCIRB medical transaction data</t>
  </si>
  <si>
    <t>Service Year 2018</t>
  </si>
  <si>
    <r>
      <t>Service Year 2017</t>
    </r>
    <r>
      <rPr>
        <vertAlign val="superscript"/>
        <sz val="10"/>
        <color indexed="8"/>
        <rFont val="Arial"/>
        <family val="2"/>
      </rPr>
      <t>[1]</t>
    </r>
  </si>
  <si>
    <t>Sources: WCIRB medical transaction data.  All figures are based on medical-legal transactions reported on all claim types from all accident years within the service year.</t>
  </si>
  <si>
    <t>Paid Indemnity Benefits for Calendar Year 2018</t>
  </si>
  <si>
    <t>Policy Year 2016 Permanent Disability Summary</t>
  </si>
  <si>
    <t>Summary of Claims by Cause of Injury - Policy Year 2016</t>
  </si>
  <si>
    <t>Summary of Claims by Nature of Injury - Policy Year 2016</t>
  </si>
  <si>
    <t>Summary of Claims by Part of Body - Policy Year 2016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</si>
</sst>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
    <numFmt numFmtId="168" formatCode="&quot;$&quot;#,##0"/>
    <numFmt numFmtId="169" formatCode="#,##0.000"/>
    <numFmt numFmtId="170" formatCode="&quot;$&quot;#,##0.0_);[Red]\(&quot;$&quot;#,##0.0\)"/>
    <numFmt numFmtId="171" formatCode="&quot;Yes&quot;;&quot;Yes&quot;;&quot;No&quot;"/>
    <numFmt numFmtId="172" formatCode="&quot;True&quot;;&quot;True&quot;;&quot;False&quot;"/>
    <numFmt numFmtId="173" formatCode="&quot;On&quot;;&quot;On&quot;;&quot;Off&quot;"/>
    <numFmt numFmtId="174" formatCode="[$€-2]\ #,##0.00_);[Red]\([$€-2]\ #,##0.00\)"/>
  </numFmts>
  <fonts count="51">
    <font>
      <sz val="11"/>
      <color theme="1"/>
      <name val="Calibri"/>
      <family val="2"/>
    </font>
    <font>
      <sz val="11"/>
      <color indexed="8"/>
      <name val="Calibri"/>
      <family val="2"/>
    </font>
    <font>
      <sz val="10"/>
      <name val="Univers 55"/>
      <family val="0"/>
    </font>
    <font>
      <sz val="10"/>
      <name val="Arial"/>
      <family val="2"/>
    </font>
    <font>
      <u val="single"/>
      <sz val="10"/>
      <name val="Arial"/>
      <family val="2"/>
    </font>
    <font>
      <b/>
      <sz val="10"/>
      <name val="Arial"/>
      <family val="2"/>
    </font>
    <font>
      <b/>
      <sz val="12"/>
      <name val="Arial"/>
      <family val="2"/>
    </font>
    <font>
      <vertAlign val="superscript"/>
      <sz val="10"/>
      <name val="Arial"/>
      <family val="2"/>
    </font>
    <font>
      <sz val="10"/>
      <color indexed="10"/>
      <name val="Arial"/>
      <family val="2"/>
    </font>
    <font>
      <i/>
      <sz val="10"/>
      <name val="Arial"/>
      <family val="2"/>
    </font>
    <font>
      <vertAlign val="superscript"/>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vertAlign val="superscript"/>
      <sz val="10"/>
      <color theme="1"/>
      <name val="Arial"/>
      <family val="2"/>
    </font>
    <font>
      <sz val="10"/>
      <color theme="1"/>
      <name val="Arial"/>
      <family val="2"/>
    </font>
    <font>
      <b/>
      <sz val="10"/>
      <color theme="1"/>
      <name val="Arial"/>
      <family val="2"/>
    </font>
    <font>
      <u val="single"/>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bottom style="thin">
        <color indexed="55"/>
      </bottom>
    </border>
    <border>
      <left/>
      <right style="thin"/>
      <top style="thin"/>
      <bottom/>
    </border>
    <border>
      <left style="thin"/>
      <right style="thin"/>
      <top style="thin"/>
      <bottom style="thin"/>
    </border>
    <border>
      <left style="thin"/>
      <right/>
      <top style="thin"/>
      <bottom/>
    </border>
    <border>
      <left style="thin"/>
      <right style="thin"/>
      <top style="thin"/>
      <bottom>
        <color indexed="63"/>
      </bottom>
    </border>
    <border>
      <left style="thin"/>
      <right/>
      <top/>
      <bottom/>
    </border>
    <border>
      <left/>
      <right style="thin"/>
      <top/>
      <bottom/>
    </border>
    <border>
      <left style="thin"/>
      <right style="thin"/>
      <top>
        <color indexed="63"/>
      </top>
      <bottom>
        <color indexed="63"/>
      </bottom>
    </border>
    <border>
      <left style="thin"/>
      <right/>
      <top/>
      <bottom style="thin"/>
    </border>
    <border>
      <left style="thin"/>
      <right style="thin"/>
      <top>
        <color indexed="63"/>
      </top>
      <bottom style="thin"/>
    </border>
    <border>
      <left/>
      <right style="thin"/>
      <top/>
      <bottom style="thin"/>
    </border>
    <border>
      <left/>
      <right/>
      <top style="thin"/>
      <bottom/>
    </border>
    <border>
      <left/>
      <right/>
      <top/>
      <bottom style="thin">
        <color theme="1" tint="0.49998000264167786"/>
      </bottom>
    </border>
    <border>
      <left style="thin"/>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6">
    <xf numFmtId="0" fontId="0" fillId="0" borderId="0" xfId="0" applyFont="1" applyAlignment="1">
      <alignment/>
    </xf>
    <xf numFmtId="0" fontId="3" fillId="0" borderId="0" xfId="55" applyFont="1">
      <alignment/>
      <protection/>
    </xf>
    <xf numFmtId="3" fontId="3" fillId="0" borderId="0" xfId="55" applyNumberFormat="1" applyFont="1">
      <alignment/>
      <protection/>
    </xf>
    <xf numFmtId="3" fontId="3" fillId="0" borderId="0" xfId="55" applyNumberFormat="1" applyFont="1" applyAlignment="1">
      <alignment horizontal="right" indent="1"/>
      <protection/>
    </xf>
    <xf numFmtId="0" fontId="3" fillId="0" borderId="0" xfId="55" applyFont="1" applyAlignment="1">
      <alignment horizontal="right"/>
      <protection/>
    </xf>
    <xf numFmtId="0" fontId="3" fillId="0" borderId="0" xfId="55" applyFont="1" applyAlignment="1">
      <alignment horizontal="left"/>
      <protection/>
    </xf>
    <xf numFmtId="0" fontId="3" fillId="0" borderId="0" xfId="55" applyFont="1" applyAlignment="1">
      <alignment horizontal="right" indent="1"/>
      <protection/>
    </xf>
    <xf numFmtId="3" fontId="3" fillId="0" borderId="0" xfId="55" applyNumberFormat="1" applyFont="1" applyBorder="1" applyAlignment="1">
      <alignment horizontal="right" indent="1"/>
      <protection/>
    </xf>
    <xf numFmtId="3" fontId="3" fillId="0" borderId="10" xfId="55" applyNumberFormat="1" applyFont="1" applyBorder="1" applyAlignment="1">
      <alignment horizontal="right" indent="1"/>
      <protection/>
    </xf>
    <xf numFmtId="0" fontId="3" fillId="0" borderId="10" xfId="55" applyFont="1" applyBorder="1" applyAlignment="1">
      <alignment horizontal="right" indent="1"/>
      <protection/>
    </xf>
    <xf numFmtId="0" fontId="3" fillId="0" borderId="10" xfId="55" applyFont="1" applyBorder="1">
      <alignment/>
      <protection/>
    </xf>
    <xf numFmtId="0" fontId="3" fillId="0" borderId="0" xfId="55" applyFont="1" applyAlignment="1">
      <alignment horizontal="center"/>
      <protection/>
    </xf>
    <xf numFmtId="1" fontId="3" fillId="0" borderId="0" xfId="55" applyNumberFormat="1" applyFont="1">
      <alignment/>
      <protection/>
    </xf>
    <xf numFmtId="1" fontId="3" fillId="0" borderId="0" xfId="55" applyNumberFormat="1" applyFont="1" applyAlignment="1">
      <alignment horizontal="right"/>
      <protection/>
    </xf>
    <xf numFmtId="1" fontId="3" fillId="0" borderId="0" xfId="55" applyNumberFormat="1" applyFont="1" applyAlignment="1" quotePrefix="1">
      <alignment horizontal="right"/>
      <protection/>
    </xf>
    <xf numFmtId="0" fontId="4" fillId="0" borderId="0" xfId="55" applyFont="1" applyBorder="1" applyAlignment="1">
      <alignment horizontal="center"/>
      <protection/>
    </xf>
    <xf numFmtId="0" fontId="4" fillId="0" borderId="0" xfId="55" applyFont="1" applyBorder="1">
      <alignment/>
      <protection/>
    </xf>
    <xf numFmtId="0" fontId="5" fillId="0" borderId="0" xfId="55" applyFont="1" applyAlignment="1">
      <alignment horizontal="centerContinuous"/>
      <protection/>
    </xf>
    <xf numFmtId="0" fontId="3" fillId="0" borderId="0" xfId="55" applyFont="1" applyAlignment="1">
      <alignment horizontal="centerContinuous"/>
      <protection/>
    </xf>
    <xf numFmtId="0" fontId="5" fillId="0" borderId="0" xfId="0" applyFont="1" applyAlignment="1">
      <alignment horizontal="centerContinuous"/>
    </xf>
    <xf numFmtId="0" fontId="5"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center"/>
    </xf>
    <xf numFmtId="0" fontId="3" fillId="0" borderId="10" xfId="0" applyFont="1" applyBorder="1" applyAlignment="1">
      <alignment horizontal="center"/>
    </xf>
    <xf numFmtId="3" fontId="3" fillId="0" borderId="0" xfId="0" applyNumberFormat="1" applyFont="1" applyAlignment="1">
      <alignment/>
    </xf>
    <xf numFmtId="166" fontId="3" fillId="0" borderId="0" xfId="0" applyNumberFormat="1" applyFont="1" applyAlignment="1">
      <alignment/>
    </xf>
    <xf numFmtId="10" fontId="3" fillId="0" borderId="0" xfId="0" applyNumberFormat="1" applyFont="1" applyAlignment="1" quotePrefix="1">
      <alignment horizontal="right"/>
    </xf>
    <xf numFmtId="0" fontId="3" fillId="0" borderId="0" xfId="0" applyFont="1" applyAlignment="1" quotePrefix="1">
      <alignment horizontal="center"/>
    </xf>
    <xf numFmtId="10" fontId="3" fillId="0" borderId="0" xfId="0" applyNumberFormat="1" applyFont="1" applyAlignment="1">
      <alignment horizontal="left"/>
    </xf>
    <xf numFmtId="10" fontId="3" fillId="0" borderId="0" xfId="0" applyNumberFormat="1" applyFont="1" applyAlignment="1">
      <alignment horizontal="right"/>
    </xf>
    <xf numFmtId="10" fontId="3" fillId="0" borderId="11" xfId="0" applyNumberFormat="1" applyFont="1" applyBorder="1" applyAlignment="1">
      <alignment horizontal="right"/>
    </xf>
    <xf numFmtId="0" fontId="3" fillId="0" borderId="11" xfId="0" applyFont="1" applyBorder="1" applyAlignment="1" quotePrefix="1">
      <alignment horizontal="center"/>
    </xf>
    <xf numFmtId="10" fontId="3" fillId="0" borderId="11" xfId="0" applyNumberFormat="1" applyFont="1" applyBorder="1" applyAlignment="1">
      <alignment horizontal="left"/>
    </xf>
    <xf numFmtId="0" fontId="3" fillId="0" borderId="0" xfId="0" applyFont="1" applyBorder="1" applyAlignment="1">
      <alignment/>
    </xf>
    <xf numFmtId="3" fontId="3" fillId="0" borderId="11" xfId="0" applyNumberFormat="1" applyFont="1" applyBorder="1" applyAlignment="1">
      <alignment/>
    </xf>
    <xf numFmtId="166" fontId="3" fillId="0" borderId="11" xfId="0" applyNumberFormat="1" applyFont="1" applyBorder="1" applyAlignment="1">
      <alignment/>
    </xf>
    <xf numFmtId="0" fontId="4" fillId="0" borderId="0" xfId="0" applyFont="1" applyAlignment="1">
      <alignment/>
    </xf>
    <xf numFmtId="3" fontId="3" fillId="0" borderId="10" xfId="0" applyNumberFormat="1" applyFont="1" applyBorder="1" applyAlignment="1">
      <alignment/>
    </xf>
    <xf numFmtId="166" fontId="3" fillId="0" borderId="10" xfId="0" applyNumberFormat="1" applyFont="1" applyBorder="1" applyAlignment="1">
      <alignment/>
    </xf>
    <xf numFmtId="3" fontId="3" fillId="0" borderId="0" xfId="0" applyNumberFormat="1" applyFont="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3" fontId="3" fillId="0" borderId="0" xfId="0" applyNumberFormat="1" applyFont="1" applyFill="1" applyAlignment="1">
      <alignment horizontal="right" indent="1"/>
    </xf>
    <xf numFmtId="166" fontId="3" fillId="0" borderId="0" xfId="0" applyNumberFormat="1" applyFont="1" applyAlignment="1">
      <alignment horizontal="right" indent="1"/>
    </xf>
    <xf numFmtId="3" fontId="3" fillId="0" borderId="0" xfId="0" applyNumberFormat="1" applyFont="1" applyAlignment="1">
      <alignment horizontal="right" indent="1"/>
    </xf>
    <xf numFmtId="3" fontId="3" fillId="0" borderId="10" xfId="0" applyNumberFormat="1" applyFont="1" applyBorder="1" applyAlignment="1">
      <alignment horizontal="right" indent="1"/>
    </xf>
    <xf numFmtId="166" fontId="3" fillId="0" borderId="10" xfId="0" applyNumberFormat="1" applyFont="1" applyBorder="1" applyAlignment="1">
      <alignment horizontal="right" indent="1"/>
    </xf>
    <xf numFmtId="0" fontId="3" fillId="0" borderId="0" xfId="0" applyFont="1" applyAlignment="1">
      <alignment horizontal="centerContinuous"/>
    </xf>
    <xf numFmtId="0" fontId="3" fillId="0" borderId="10" xfId="0" applyFont="1" applyBorder="1" applyAlignment="1">
      <alignment horizontal="left" indent="1"/>
    </xf>
    <xf numFmtId="0" fontId="3" fillId="0" borderId="0" xfId="0" applyFont="1" applyAlignment="1">
      <alignment vertical="top"/>
    </xf>
    <xf numFmtId="0" fontId="6" fillId="0" borderId="0" xfId="0" applyFont="1" applyAlignment="1">
      <alignment horizontal="centerContinuous" vertical="center"/>
    </xf>
    <xf numFmtId="0" fontId="3" fillId="0" borderId="0" xfId="0" applyFont="1" applyBorder="1" applyAlignment="1">
      <alignment horizontal="center"/>
    </xf>
    <xf numFmtId="0" fontId="7" fillId="0" borderId="10" xfId="0" applyFont="1" applyBorder="1" applyAlignment="1">
      <alignment horizontal="right"/>
    </xf>
    <xf numFmtId="0" fontId="5" fillId="0" borderId="0" xfId="0" applyFont="1" applyAlignment="1">
      <alignment/>
    </xf>
    <xf numFmtId="0" fontId="5" fillId="0" borderId="0" xfId="0" applyFont="1" applyBorder="1" applyAlignment="1">
      <alignment horizontal="centerContinuous"/>
    </xf>
    <xf numFmtId="0" fontId="5" fillId="0" borderId="0" xfId="0" applyFont="1" applyBorder="1" applyAlignment="1">
      <alignment/>
    </xf>
    <xf numFmtId="0" fontId="3" fillId="0" borderId="0" xfId="0" applyFont="1" applyAlignment="1">
      <alignment/>
    </xf>
    <xf numFmtId="6" fontId="3" fillId="0" borderId="0" xfId="0" applyNumberFormat="1" applyFont="1"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horizontal="left"/>
    </xf>
    <xf numFmtId="0" fontId="3" fillId="0" borderId="10" xfId="0" applyFont="1" applyBorder="1" applyAlignment="1">
      <alignment horizontal="left"/>
    </xf>
    <xf numFmtId="6" fontId="3" fillId="0" borderId="10" xfId="0" applyNumberFormat="1" applyFont="1" applyBorder="1" applyAlignment="1">
      <alignment/>
    </xf>
    <xf numFmtId="166" fontId="3" fillId="0" borderId="0" xfId="0" applyNumberFormat="1" applyFont="1" applyBorder="1" applyAlignment="1">
      <alignment/>
    </xf>
    <xf numFmtId="0" fontId="3" fillId="0" borderId="0" xfId="0" applyFont="1" applyBorder="1" applyAlignment="1">
      <alignment horizontal="left"/>
    </xf>
    <xf numFmtId="166" fontId="8" fillId="0" borderId="0" xfId="0" applyNumberFormat="1" applyFont="1" applyAlignment="1">
      <alignment/>
    </xf>
    <xf numFmtId="37" fontId="3" fillId="0" borderId="0" xfId="0" applyNumberFormat="1" applyFont="1" applyAlignment="1">
      <alignment/>
    </xf>
    <xf numFmtId="0" fontId="7" fillId="0" borderId="0" xfId="0" applyFont="1" applyAlignment="1">
      <alignment horizontal="right" vertical="top"/>
    </xf>
    <xf numFmtId="0" fontId="3" fillId="0" borderId="0" xfId="0" applyFont="1" applyAlignment="1">
      <alignment horizontal="left" vertical="top"/>
    </xf>
    <xf numFmtId="0" fontId="46" fillId="0" borderId="0" xfId="0" applyFont="1" applyAlignment="1">
      <alignment/>
    </xf>
    <xf numFmtId="0" fontId="47" fillId="0" borderId="0" xfId="0" applyFont="1" applyAlignment="1">
      <alignment/>
    </xf>
    <xf numFmtId="0" fontId="47" fillId="0" borderId="12" xfId="0" applyFont="1" applyFill="1" applyBorder="1" applyAlignment="1">
      <alignment horizontal="center" vertical="center"/>
    </xf>
    <xf numFmtId="0" fontId="0" fillId="0" borderId="13" xfId="0" applyBorder="1" applyAlignment="1">
      <alignment horizontal="center" wrapText="1"/>
    </xf>
    <xf numFmtId="0" fontId="47" fillId="0" borderId="0" xfId="0" applyFont="1" applyFill="1" applyAlignment="1">
      <alignment/>
    </xf>
    <xf numFmtId="0" fontId="47" fillId="0" borderId="14" xfId="0" applyFont="1" applyFill="1" applyBorder="1" applyAlignment="1">
      <alignment/>
    </xf>
    <xf numFmtId="168" fontId="47" fillId="0" borderId="14" xfId="0" applyNumberFormat="1" applyFont="1" applyFill="1" applyBorder="1" applyAlignment="1">
      <alignment horizontal="right"/>
    </xf>
    <xf numFmtId="0" fontId="47" fillId="0" borderId="12" xfId="0" applyFont="1" applyFill="1" applyBorder="1" applyAlignment="1">
      <alignment/>
    </xf>
    <xf numFmtId="166" fontId="47" fillId="0" borderId="15" xfId="0" applyNumberFormat="1" applyFont="1" applyFill="1" applyBorder="1" applyAlignment="1">
      <alignment horizontal="right" indent="1"/>
    </xf>
    <xf numFmtId="166" fontId="47" fillId="0" borderId="12" xfId="0" applyNumberFormat="1" applyFont="1" applyFill="1" applyBorder="1" applyAlignment="1">
      <alignment horizontal="right" indent="1"/>
    </xf>
    <xf numFmtId="0" fontId="47" fillId="0" borderId="16" xfId="0" applyFont="1" applyFill="1" applyBorder="1" applyAlignment="1">
      <alignment/>
    </xf>
    <xf numFmtId="168" fontId="47" fillId="0" borderId="16" xfId="0" applyNumberFormat="1" applyFont="1" applyFill="1" applyBorder="1" applyAlignment="1">
      <alignment horizontal="right"/>
    </xf>
    <xf numFmtId="0" fontId="47" fillId="0" borderId="17" xfId="0" applyFont="1" applyFill="1" applyBorder="1" applyAlignment="1">
      <alignment/>
    </xf>
    <xf numFmtId="166" fontId="47" fillId="0" borderId="18" xfId="0" applyNumberFormat="1" applyFont="1" applyFill="1" applyBorder="1" applyAlignment="1">
      <alignment horizontal="right" indent="1"/>
    </xf>
    <xf numFmtId="166" fontId="47" fillId="0" borderId="17" xfId="0" applyNumberFormat="1" applyFont="1" applyFill="1" applyBorder="1" applyAlignment="1">
      <alignment horizontal="right" indent="1"/>
    </xf>
    <xf numFmtId="0" fontId="47" fillId="0" borderId="0" xfId="0" applyFont="1" applyFill="1" applyBorder="1" applyAlignment="1">
      <alignment/>
    </xf>
    <xf numFmtId="0" fontId="47" fillId="0" borderId="19" xfId="0" applyFont="1" applyFill="1" applyBorder="1" applyAlignment="1">
      <alignment/>
    </xf>
    <xf numFmtId="0" fontId="47" fillId="0" borderId="10" xfId="0" applyFont="1" applyFill="1" applyBorder="1" applyAlignment="1">
      <alignment/>
    </xf>
    <xf numFmtId="168" fontId="47" fillId="0" borderId="19" xfId="0" applyNumberFormat="1" applyFont="1" applyFill="1" applyBorder="1" applyAlignment="1">
      <alignment horizontal="right"/>
    </xf>
    <xf numFmtId="166" fontId="47" fillId="0" borderId="20" xfId="0" applyNumberFormat="1" applyFont="1" applyFill="1" applyBorder="1" applyAlignment="1">
      <alignment horizontal="right" indent="1"/>
    </xf>
    <xf numFmtId="166" fontId="47" fillId="0" borderId="21" xfId="0" applyNumberFormat="1" applyFont="1" applyFill="1" applyBorder="1" applyAlignment="1">
      <alignment horizontal="right" indent="1"/>
    </xf>
    <xf numFmtId="0" fontId="47" fillId="0" borderId="19" xfId="0" applyFont="1" applyBorder="1" applyAlignment="1">
      <alignment/>
    </xf>
    <xf numFmtId="0" fontId="47" fillId="0" borderId="10" xfId="0" applyFont="1" applyBorder="1" applyAlignment="1">
      <alignment/>
    </xf>
    <xf numFmtId="168" fontId="47" fillId="0" borderId="19" xfId="0" applyNumberFormat="1" applyFont="1" applyBorder="1" applyAlignment="1">
      <alignment horizontal="right"/>
    </xf>
    <xf numFmtId="166" fontId="47" fillId="0" borderId="20" xfId="0" applyNumberFormat="1" applyFont="1" applyBorder="1" applyAlignment="1">
      <alignment horizontal="right" indent="1"/>
    </xf>
    <xf numFmtId="166" fontId="47" fillId="0" borderId="21" xfId="0" applyNumberFormat="1" applyFont="1" applyBorder="1" applyAlignment="1">
      <alignment horizontal="right" indent="1"/>
    </xf>
    <xf numFmtId="0" fontId="47" fillId="0" borderId="0" xfId="0" applyFont="1" applyAlignment="1">
      <alignment/>
    </xf>
    <xf numFmtId="168" fontId="47" fillId="0" borderId="0" xfId="0" applyNumberFormat="1" applyFont="1" applyAlignment="1">
      <alignment horizontal="right"/>
    </xf>
    <xf numFmtId="166" fontId="47" fillId="0" borderId="0" xfId="0" applyNumberFormat="1" applyFont="1" applyAlignment="1">
      <alignment horizontal="right" indent="1"/>
    </xf>
    <xf numFmtId="168" fontId="47" fillId="0" borderId="0" xfId="0" applyNumberFormat="1" applyFont="1" applyAlignment="1">
      <alignment horizontal="right" indent="1"/>
    </xf>
    <xf numFmtId="0" fontId="46" fillId="0" borderId="0" xfId="0" applyFont="1" applyAlignment="1">
      <alignment horizontal="right" vertical="top"/>
    </xf>
    <xf numFmtId="3" fontId="46" fillId="0" borderId="0" xfId="0" applyNumberFormat="1" applyFont="1" applyAlignment="1">
      <alignment horizontal="right" vertical="top"/>
    </xf>
    <xf numFmtId="0" fontId="47" fillId="0" borderId="14" xfId="0" applyFont="1" applyBorder="1" applyAlignment="1">
      <alignment/>
    </xf>
    <xf numFmtId="168" fontId="47" fillId="0" borderId="14" xfId="0" applyNumberFormat="1" applyFont="1" applyBorder="1" applyAlignment="1">
      <alignment horizontal="right"/>
    </xf>
    <xf numFmtId="0" fontId="47" fillId="0" borderId="22" xfId="0" applyFont="1" applyBorder="1" applyAlignment="1">
      <alignment/>
    </xf>
    <xf numFmtId="166" fontId="47" fillId="0" borderId="15" xfId="0" applyNumberFormat="1" applyFont="1" applyBorder="1" applyAlignment="1">
      <alignment horizontal="right" indent="1"/>
    </xf>
    <xf numFmtId="166" fontId="47" fillId="0" borderId="12" xfId="0" applyNumberFormat="1" applyFont="1" applyBorder="1" applyAlignment="1">
      <alignment horizontal="right" indent="1"/>
    </xf>
    <xf numFmtId="0" fontId="47" fillId="0" borderId="16" xfId="0" applyFont="1" applyBorder="1" applyAlignment="1">
      <alignment/>
    </xf>
    <xf numFmtId="0" fontId="47" fillId="0" borderId="0" xfId="0" applyFont="1" applyBorder="1" applyAlignment="1">
      <alignment/>
    </xf>
    <xf numFmtId="168" fontId="47" fillId="0" borderId="16" xfId="0" applyNumberFormat="1" applyFont="1" applyBorder="1" applyAlignment="1">
      <alignment horizontal="right"/>
    </xf>
    <xf numFmtId="166" fontId="47" fillId="0" borderId="18" xfId="0" applyNumberFormat="1" applyFont="1" applyBorder="1" applyAlignment="1">
      <alignment horizontal="right" indent="1"/>
    </xf>
    <xf numFmtId="166" fontId="47" fillId="0" borderId="17" xfId="0" applyNumberFormat="1" applyFont="1" applyBorder="1" applyAlignment="1">
      <alignment horizontal="right" indent="1"/>
    </xf>
    <xf numFmtId="0" fontId="47" fillId="0" borderId="19" xfId="0" applyFont="1" applyBorder="1" applyAlignment="1">
      <alignment/>
    </xf>
    <xf numFmtId="0" fontId="47" fillId="0" borderId="10" xfId="0" applyFont="1" applyBorder="1" applyAlignment="1">
      <alignment/>
    </xf>
    <xf numFmtId="0" fontId="47" fillId="0" borderId="0" xfId="0" applyFont="1" applyAlignment="1">
      <alignment horizontal="right" indent="1"/>
    </xf>
    <xf numFmtId="0" fontId="47" fillId="0" borderId="12" xfId="0" applyFont="1" applyBorder="1" applyAlignment="1">
      <alignment/>
    </xf>
    <xf numFmtId="0" fontId="47" fillId="0" borderId="17" xfId="0" applyFont="1" applyBorder="1" applyAlignment="1">
      <alignment/>
    </xf>
    <xf numFmtId="0" fontId="47" fillId="0" borderId="21" xfId="0" applyFont="1" applyBorder="1" applyAlignment="1">
      <alignment/>
    </xf>
    <xf numFmtId="0" fontId="48" fillId="0" borderId="0" xfId="0" applyFont="1" applyAlignment="1">
      <alignment horizontal="centerContinuous"/>
    </xf>
    <xf numFmtId="0" fontId="47" fillId="0" borderId="0" xfId="0" applyFont="1" applyAlignment="1">
      <alignment horizontal="center"/>
    </xf>
    <xf numFmtId="0" fontId="49" fillId="0" borderId="0" xfId="0" applyFont="1" applyAlignment="1">
      <alignment/>
    </xf>
    <xf numFmtId="0" fontId="49" fillId="0" borderId="0" xfId="0" applyFont="1" applyAlignment="1">
      <alignment horizontal="center"/>
    </xf>
    <xf numFmtId="3" fontId="47" fillId="0" borderId="0" xfId="0" applyNumberFormat="1" applyFont="1" applyAlignment="1">
      <alignment/>
    </xf>
    <xf numFmtId="166" fontId="47" fillId="0" borderId="0" xfId="0" applyNumberFormat="1" applyFont="1" applyAlignment="1">
      <alignment horizontal="right" indent="2"/>
    </xf>
    <xf numFmtId="166" fontId="47" fillId="0" borderId="0" xfId="0" applyNumberFormat="1" applyFont="1" applyAlignment="1">
      <alignment horizontal="center"/>
    </xf>
    <xf numFmtId="0" fontId="49" fillId="0" borderId="0" xfId="0" applyFont="1" applyBorder="1" applyAlignment="1">
      <alignment horizontal="center"/>
    </xf>
    <xf numFmtId="0" fontId="47" fillId="0" borderId="23" xfId="0" applyFont="1" applyBorder="1" applyAlignment="1">
      <alignment/>
    </xf>
    <xf numFmtId="3" fontId="47" fillId="0" borderId="23" xfId="0" applyNumberFormat="1" applyFont="1" applyBorder="1" applyAlignment="1">
      <alignment/>
    </xf>
    <xf numFmtId="0" fontId="49" fillId="0" borderId="23" xfId="0" applyFont="1" applyBorder="1" applyAlignment="1">
      <alignment horizontal="center"/>
    </xf>
    <xf numFmtId="166" fontId="47" fillId="0" borderId="23" xfId="0" applyNumberFormat="1" applyFont="1" applyBorder="1" applyAlignment="1">
      <alignment horizontal="right" indent="2"/>
    </xf>
    <xf numFmtId="166" fontId="47" fillId="0" borderId="23" xfId="0" applyNumberFormat="1" applyFont="1" applyBorder="1" applyAlignment="1">
      <alignment horizontal="center"/>
    </xf>
    <xf numFmtId="3" fontId="47" fillId="0" borderId="0" xfId="0" applyNumberFormat="1" applyFont="1" applyAlignment="1">
      <alignment/>
    </xf>
    <xf numFmtId="3" fontId="47" fillId="0" borderId="0" xfId="0" applyNumberFormat="1" applyFont="1" applyAlignment="1">
      <alignment horizontal="right" indent="1"/>
    </xf>
    <xf numFmtId="3" fontId="47" fillId="0" borderId="23" xfId="0" applyNumberFormat="1" applyFont="1" applyBorder="1" applyAlignment="1">
      <alignment/>
    </xf>
    <xf numFmtId="3" fontId="47" fillId="0" borderId="23" xfId="0" applyNumberFormat="1" applyFont="1" applyBorder="1" applyAlignment="1">
      <alignment horizontal="right" indent="1"/>
    </xf>
    <xf numFmtId="0" fontId="47" fillId="0" borderId="0" xfId="0" applyFont="1" applyAlignment="1">
      <alignment horizontal="right" indent="2"/>
    </xf>
    <xf numFmtId="3" fontId="47" fillId="0" borderId="0" xfId="0" applyNumberFormat="1" applyFont="1" applyBorder="1" applyAlignment="1">
      <alignment horizontal="right" indent="1"/>
    </xf>
    <xf numFmtId="0" fontId="47" fillId="0" borderId="0" xfId="0" applyFont="1" applyBorder="1" applyAlignment="1">
      <alignment horizontal="right" indent="2"/>
    </xf>
    <xf numFmtId="0" fontId="46" fillId="0" borderId="0" xfId="0" applyFont="1" applyAlignment="1">
      <alignment horizontal="left" vertical="top"/>
    </xf>
    <xf numFmtId="0" fontId="46" fillId="0" borderId="0" xfId="0" applyFont="1" applyBorder="1" applyAlignment="1">
      <alignment horizontal="left" vertical="top"/>
    </xf>
    <xf numFmtId="0" fontId="47" fillId="0" borderId="23" xfId="0" applyFont="1" applyBorder="1" applyAlignment="1">
      <alignment horizontal="right" indent="2"/>
    </xf>
    <xf numFmtId="0" fontId="47" fillId="0" borderId="0" xfId="0" applyFont="1" applyAlignment="1">
      <alignment vertical="top" wrapText="1"/>
    </xf>
    <xf numFmtId="3" fontId="46" fillId="0" borderId="0" xfId="0" applyNumberFormat="1" applyFont="1" applyBorder="1" applyAlignment="1">
      <alignment horizontal="right" vertical="top"/>
    </xf>
    <xf numFmtId="0" fontId="47" fillId="0" borderId="0" xfId="0" applyFont="1" applyAlignment="1">
      <alignment horizontal="centerContinuous"/>
    </xf>
    <xf numFmtId="0" fontId="47" fillId="0" borderId="0" xfId="0" applyFont="1" applyAlignment="1">
      <alignment horizontal="center"/>
    </xf>
    <xf numFmtId="0" fontId="49" fillId="0" borderId="0" xfId="0" applyFont="1" applyAlignment="1">
      <alignment horizontal="left" indent="1"/>
    </xf>
    <xf numFmtId="0" fontId="47" fillId="0" borderId="10" xfId="0" applyFont="1" applyBorder="1" applyAlignment="1">
      <alignment horizontal="centerContinuous"/>
    </xf>
    <xf numFmtId="0" fontId="47" fillId="0" borderId="0" xfId="0" applyFont="1" applyAlignment="1">
      <alignment horizontal="left" indent="1"/>
    </xf>
    <xf numFmtId="0" fontId="47" fillId="0" borderId="0" xfId="0" applyFont="1" applyAlignment="1">
      <alignment horizontal="left" wrapText="1" indent="1"/>
    </xf>
    <xf numFmtId="0" fontId="47" fillId="0" borderId="10" xfId="0" applyFont="1" applyBorder="1" applyAlignment="1">
      <alignment horizontal="right" indent="1"/>
    </xf>
    <xf numFmtId="1" fontId="3" fillId="0" borderId="10" xfId="0" applyNumberFormat="1" applyFont="1" applyBorder="1" applyAlignment="1">
      <alignment/>
    </xf>
    <xf numFmtId="166" fontId="50" fillId="0" borderId="0" xfId="0" applyNumberFormat="1" applyFont="1" applyAlignment="1">
      <alignment/>
    </xf>
    <xf numFmtId="0" fontId="47" fillId="0" borderId="0" xfId="0" applyFont="1" applyAlignment="1">
      <alignment vertical="top" wrapText="1"/>
    </xf>
    <xf numFmtId="0" fontId="0" fillId="0" borderId="0" xfId="0" applyAlignment="1">
      <alignment vertical="top" wrapText="1"/>
    </xf>
    <xf numFmtId="0" fontId="47" fillId="0" borderId="0" xfId="0" applyFont="1" applyAlignment="1">
      <alignment wrapText="1"/>
    </xf>
    <xf numFmtId="0" fontId="0" fillId="0" borderId="0" xfId="0" applyAlignment="1">
      <alignment wrapText="1"/>
    </xf>
    <xf numFmtId="0" fontId="48" fillId="0" borderId="0" xfId="0" applyFont="1" applyAlignment="1">
      <alignment horizontal="center"/>
    </xf>
    <xf numFmtId="0" fontId="47" fillId="0" borderId="0" xfId="0" applyFont="1" applyAlignment="1">
      <alignment horizontal="center"/>
    </xf>
    <xf numFmtId="0" fontId="47" fillId="0" borderId="14" xfId="0" applyFont="1" applyFill="1" applyBorder="1" applyAlignment="1">
      <alignment horizontal="center" vertical="center"/>
    </xf>
    <xf numFmtId="0" fontId="0" fillId="0" borderId="12" xfId="0" applyBorder="1" applyAlignment="1">
      <alignment horizontal="center" vertical="center"/>
    </xf>
    <xf numFmtId="0" fontId="47" fillId="0" borderId="14"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0" fillId="0" borderId="12" xfId="0" applyBorder="1" applyAlignment="1">
      <alignment horizontal="center" vertical="center" wrapText="1"/>
    </xf>
    <xf numFmtId="0" fontId="47" fillId="0" borderId="19" xfId="0" applyFont="1" applyFill="1" applyBorder="1" applyAlignment="1">
      <alignment horizontal="center" vertical="center"/>
    </xf>
    <xf numFmtId="0" fontId="0" fillId="0" borderId="21" xfId="0" applyBorder="1" applyAlignment="1">
      <alignment horizontal="center" vertical="center"/>
    </xf>
    <xf numFmtId="0" fontId="47" fillId="0" borderId="24" xfId="0" applyFont="1" applyFill="1" applyBorder="1" applyAlignment="1">
      <alignment horizontal="center" wrapText="1"/>
    </xf>
    <xf numFmtId="0" fontId="0" fillId="0" borderId="25" xfId="0" applyBorder="1" applyAlignment="1">
      <alignment horizontal="center" wrapText="1"/>
    </xf>
    <xf numFmtId="0" fontId="3" fillId="0" borderId="0" xfId="0" applyFont="1" applyAlignment="1">
      <alignment horizontal="center"/>
    </xf>
    <xf numFmtId="0" fontId="3" fillId="0" borderId="10" xfId="0" applyFont="1" applyBorder="1" applyAlignment="1">
      <alignment horizontal="center"/>
    </xf>
    <xf numFmtId="0" fontId="3" fillId="0" borderId="10" xfId="55" applyFont="1" applyBorder="1" applyAlignment="1">
      <alignment horizontal="right"/>
      <protection/>
    </xf>
    <xf numFmtId="0" fontId="5" fillId="0" borderId="0" xfId="55" applyFont="1" applyAlignment="1">
      <alignment horizontal="center"/>
      <protection/>
    </xf>
    <xf numFmtId="0" fontId="3" fillId="0" borderId="0" xfId="55" applyFont="1" applyAlignment="1">
      <alignment horizontal="center"/>
      <protection/>
    </xf>
    <xf numFmtId="0" fontId="3" fillId="0" borderId="0" xfId="55" applyFont="1" applyAlignment="1">
      <alignment horizontal="right"/>
      <protection/>
    </xf>
    <xf numFmtId="0" fontId="5"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542925</xdr:colOff>
      <xdr:row>27</xdr:row>
      <xdr:rowOff>133350</xdr:rowOff>
    </xdr:to>
    <xdr:pic>
      <xdr:nvPicPr>
        <xdr:cNvPr id="1" name="Picture 2"/>
        <xdr:cNvPicPr preferRelativeResize="1">
          <a:picLocks noChangeAspect="1"/>
        </xdr:cNvPicPr>
      </xdr:nvPicPr>
      <xdr:blipFill>
        <a:blip r:embed="rId1"/>
        <a:stretch>
          <a:fillRect/>
        </a:stretch>
      </xdr:blipFill>
      <xdr:spPr>
        <a:xfrm>
          <a:off x="0" y="0"/>
          <a:ext cx="7858125" cy="527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
      <selection activeCell="G1" sqref="G1"/>
    </sheetView>
  </sheetViews>
  <sheetFormatPr defaultColWidth="9.140625" defaultRowHeight="15"/>
  <cols>
    <col min="1" max="1" width="3.7109375" style="71" customWidth="1"/>
    <col min="2" max="2" width="48.57421875" style="71" customWidth="1"/>
    <col min="3" max="3" width="1.421875" style="71" customWidth="1"/>
    <col min="4" max="4" width="11.28125" style="71" customWidth="1"/>
    <col min="5" max="5" width="1.7109375" style="71" customWidth="1"/>
    <col min="6" max="6" width="13.28125" style="71" customWidth="1"/>
    <col min="7" max="7" width="11.7109375" style="71" customWidth="1"/>
    <col min="8" max="8" width="0.71875" style="71" customWidth="1"/>
    <col min="9" max="9" width="9.140625" style="71" customWidth="1"/>
    <col min="10" max="10" width="16.28125" style="71" customWidth="1"/>
    <col min="11" max="16384" width="9.140625" style="71" customWidth="1"/>
  </cols>
  <sheetData>
    <row r="1" spans="2:7" ht="12.75">
      <c r="B1" s="118" t="s">
        <v>504</v>
      </c>
      <c r="C1" s="118"/>
      <c r="D1" s="118"/>
      <c r="E1" s="118"/>
      <c r="F1" s="118"/>
      <c r="G1" s="143" t="s">
        <v>496</v>
      </c>
    </row>
    <row r="3" spans="4:5" ht="12.75">
      <c r="D3" s="119"/>
      <c r="E3" s="119"/>
    </row>
    <row r="4" spans="4:7" ht="12.75">
      <c r="D4" s="119" t="s">
        <v>67</v>
      </c>
      <c r="E4" s="119"/>
      <c r="F4" s="119" t="s">
        <v>488</v>
      </c>
      <c r="G4" s="119" t="s">
        <v>488</v>
      </c>
    </row>
    <row r="5" spans="4:7" ht="12.75">
      <c r="D5" s="119" t="s">
        <v>366</v>
      </c>
      <c r="E5" s="119"/>
      <c r="F5" s="119" t="s">
        <v>366</v>
      </c>
      <c r="G5" s="119" t="s">
        <v>366</v>
      </c>
    </row>
    <row r="6" spans="2:7" ht="12.75">
      <c r="B6" s="120"/>
      <c r="D6" s="121" t="s">
        <v>489</v>
      </c>
      <c r="E6" s="121"/>
      <c r="F6" s="121" t="s">
        <v>490</v>
      </c>
      <c r="G6" s="121" t="s">
        <v>32</v>
      </c>
    </row>
    <row r="7" spans="1:7" ht="16.5" customHeight="1">
      <c r="A7" s="71">
        <v>1</v>
      </c>
      <c r="B7" s="71" t="s">
        <v>468</v>
      </c>
      <c r="D7" s="122">
        <v>466032.61521055637</v>
      </c>
      <c r="E7" s="121"/>
      <c r="F7" s="123">
        <f aca="true" t="shared" si="0" ref="F7:F25">D7/$D$26</f>
        <v>0.1714169123802035</v>
      </c>
      <c r="G7" s="124">
        <f aca="true" t="shared" si="1" ref="G7:G25">D7/$D$34</f>
        <v>0.10032751607051717</v>
      </c>
    </row>
    <row r="8" spans="1:7" ht="16.5" customHeight="1">
      <c r="A8" s="71">
        <v>2</v>
      </c>
      <c r="B8" s="71" t="s">
        <v>469</v>
      </c>
      <c r="D8" s="122">
        <v>298972.5605108174</v>
      </c>
      <c r="E8" s="121"/>
      <c r="F8" s="123">
        <f t="shared" si="0"/>
        <v>0.10996859776866323</v>
      </c>
      <c r="G8" s="124">
        <f t="shared" si="1"/>
        <v>0.06436282223668122</v>
      </c>
    </row>
    <row r="9" spans="1:7" ht="16.5" customHeight="1">
      <c r="A9" s="71">
        <v>3</v>
      </c>
      <c r="B9" s="71" t="s">
        <v>470</v>
      </c>
      <c r="C9" s="108"/>
      <c r="D9" s="122">
        <v>164668.19640763602</v>
      </c>
      <c r="E9" s="125"/>
      <c r="F9" s="123">
        <f t="shared" si="0"/>
        <v>0.06056853720991351</v>
      </c>
      <c r="G9" s="124">
        <f t="shared" si="1"/>
        <v>0.03544977450543028</v>
      </c>
    </row>
    <row r="10" spans="1:7" ht="16.5" customHeight="1">
      <c r="A10" s="71">
        <v>4</v>
      </c>
      <c r="B10" s="71" t="s">
        <v>472</v>
      </c>
      <c r="D10" s="122">
        <v>94811.2665255167</v>
      </c>
      <c r="E10" s="121"/>
      <c r="F10" s="123">
        <f t="shared" si="0"/>
        <v>0.03487364196456025</v>
      </c>
      <c r="G10" s="124">
        <f t="shared" si="1"/>
        <v>0.020410972441718918</v>
      </c>
    </row>
    <row r="11" spans="1:7" ht="16.5" customHeight="1">
      <c r="A11" s="71">
        <v>5</v>
      </c>
      <c r="B11" s="71" t="s">
        <v>471</v>
      </c>
      <c r="D11" s="122">
        <v>94285.51565871088</v>
      </c>
      <c r="E11" s="121"/>
      <c r="F11" s="123">
        <f t="shared" si="0"/>
        <v>0.0346802593828962</v>
      </c>
      <c r="G11" s="124">
        <f t="shared" si="1"/>
        <v>0.02029778877856539</v>
      </c>
    </row>
    <row r="12" spans="1:7" ht="16.5" customHeight="1">
      <c r="A12" s="71">
        <v>6</v>
      </c>
      <c r="B12" s="71" t="s">
        <v>473</v>
      </c>
      <c r="D12" s="122">
        <v>60672.466619181265</v>
      </c>
      <c r="E12" s="121"/>
      <c r="F12" s="123">
        <f t="shared" si="0"/>
        <v>0.022316650283483067</v>
      </c>
      <c r="G12" s="124">
        <f t="shared" si="1"/>
        <v>0.01306157052339272</v>
      </c>
    </row>
    <row r="13" spans="1:7" ht="16.5" customHeight="1">
      <c r="A13" s="71">
        <v>7</v>
      </c>
      <c r="B13" s="71" t="s">
        <v>476</v>
      </c>
      <c r="D13" s="122">
        <v>22290.472314878054</v>
      </c>
      <c r="E13" s="121"/>
      <c r="F13" s="123">
        <f t="shared" si="0"/>
        <v>0.00819891959275526</v>
      </c>
      <c r="G13" s="124">
        <f t="shared" si="1"/>
        <v>0.004798693581521007</v>
      </c>
    </row>
    <row r="14" spans="1:7" ht="16.5" customHeight="1">
      <c r="A14" s="71">
        <v>8</v>
      </c>
      <c r="B14" s="71" t="s">
        <v>475</v>
      </c>
      <c r="D14" s="122">
        <v>17216.13412588964</v>
      </c>
      <c r="E14" s="121"/>
      <c r="F14" s="123">
        <f t="shared" si="0"/>
        <v>0.006332467854530127</v>
      </c>
      <c r="G14" s="124">
        <f t="shared" si="1"/>
        <v>0.003706289896485011</v>
      </c>
    </row>
    <row r="15" spans="1:7" ht="16.5" customHeight="1">
      <c r="A15" s="71">
        <v>9</v>
      </c>
      <c r="B15" s="71" t="s">
        <v>453</v>
      </c>
      <c r="D15" s="122">
        <v>9692.059859669766</v>
      </c>
      <c r="E15" s="121"/>
      <c r="F15" s="123">
        <f t="shared" si="0"/>
        <v>0.003564950008913168</v>
      </c>
      <c r="G15" s="124">
        <f t="shared" si="1"/>
        <v>0.002086506951639223</v>
      </c>
    </row>
    <row r="16" spans="1:7" ht="16.5" customHeight="1">
      <c r="A16" s="71">
        <v>10</v>
      </c>
      <c r="B16" s="71" t="s">
        <v>474</v>
      </c>
      <c r="C16" s="108"/>
      <c r="D16" s="122">
        <v>8897.945919852767</v>
      </c>
      <c r="E16" s="125"/>
      <c r="F16" s="123">
        <f t="shared" si="0"/>
        <v>0.003272857663445015</v>
      </c>
      <c r="G16" s="124">
        <f t="shared" si="1"/>
        <v>0.0019155500776813442</v>
      </c>
    </row>
    <row r="17" spans="1:7" ht="16.5" customHeight="1">
      <c r="A17" s="71">
        <v>11</v>
      </c>
      <c r="B17" s="126" t="s">
        <v>477</v>
      </c>
      <c r="C17" s="126"/>
      <c r="D17" s="127">
        <v>1503.3231869994713</v>
      </c>
      <c r="E17" s="128"/>
      <c r="F17" s="129">
        <f t="shared" si="0"/>
        <v>0.0005529549018979895</v>
      </c>
      <c r="G17" s="130">
        <f t="shared" si="1"/>
        <v>0.00032363546301309197</v>
      </c>
    </row>
    <row r="18" spans="2:7" ht="19.5" customHeight="1">
      <c r="B18" s="71" t="s">
        <v>492</v>
      </c>
      <c r="D18" s="131">
        <f>SUM(D7:D17)</f>
        <v>1239042.5563397084</v>
      </c>
      <c r="E18" s="132"/>
      <c r="F18" s="123">
        <f t="shared" si="0"/>
        <v>0.4557467490112614</v>
      </c>
      <c r="G18" s="123">
        <f t="shared" si="1"/>
        <v>0.2667411205266454</v>
      </c>
    </row>
    <row r="19" spans="1:7" ht="16.5" customHeight="1">
      <c r="A19" s="71">
        <v>12</v>
      </c>
      <c r="B19" s="71" t="s">
        <v>424</v>
      </c>
      <c r="D19" s="131">
        <v>324228.0706506953</v>
      </c>
      <c r="E19" s="132"/>
      <c r="F19" s="123">
        <f t="shared" si="0"/>
        <v>0.11925812263766586</v>
      </c>
      <c r="G19" s="123">
        <f t="shared" si="1"/>
        <v>0.06979982925449028</v>
      </c>
    </row>
    <row r="20" spans="1:7" ht="16.5" customHeight="1">
      <c r="A20" s="71">
        <v>13</v>
      </c>
      <c r="B20" s="71" t="s">
        <v>426</v>
      </c>
      <c r="D20" s="131">
        <v>302496.8174951916</v>
      </c>
      <c r="E20" s="132"/>
      <c r="F20" s="123">
        <f t="shared" si="0"/>
        <v>0.11126489599110169</v>
      </c>
      <c r="G20" s="123">
        <f t="shared" si="1"/>
        <v>0.06512152439120035</v>
      </c>
    </row>
    <row r="21" spans="1:7" ht="16.5" customHeight="1">
      <c r="A21" s="71">
        <v>14</v>
      </c>
      <c r="B21" s="71" t="s">
        <v>422</v>
      </c>
      <c r="D21" s="131">
        <v>289753.87559241976</v>
      </c>
      <c r="E21" s="132"/>
      <c r="F21" s="123">
        <f t="shared" si="0"/>
        <v>0.10657776533904088</v>
      </c>
      <c r="G21" s="123">
        <f t="shared" si="1"/>
        <v>0.06237822345729814</v>
      </c>
    </row>
    <row r="22" spans="1:7" ht="16.5" customHeight="1">
      <c r="A22" s="71">
        <v>15</v>
      </c>
      <c r="B22" s="71" t="s">
        <v>427</v>
      </c>
      <c r="D22" s="131">
        <v>260508.46431940098</v>
      </c>
      <c r="E22" s="132"/>
      <c r="F22" s="123">
        <f t="shared" si="0"/>
        <v>0.09582066822161037</v>
      </c>
      <c r="G22" s="123">
        <f t="shared" si="1"/>
        <v>0.05608227039796769</v>
      </c>
    </row>
    <row r="23" spans="1:7" ht="16.5" customHeight="1">
      <c r="A23" s="71">
        <v>16</v>
      </c>
      <c r="B23" s="71" t="s">
        <v>425</v>
      </c>
      <c r="D23" s="131">
        <v>169972.9114192237</v>
      </c>
      <c r="E23" s="132"/>
      <c r="F23" s="123">
        <f t="shared" si="0"/>
        <v>0.06251972654444633</v>
      </c>
      <c r="G23" s="123">
        <f t="shared" si="1"/>
        <v>0.03659177372008637</v>
      </c>
    </row>
    <row r="24" spans="1:7" ht="16.5" customHeight="1">
      <c r="A24" s="71">
        <v>17</v>
      </c>
      <c r="B24" s="71" t="s">
        <v>423</v>
      </c>
      <c r="D24" s="131">
        <v>110066.42516862461</v>
      </c>
      <c r="E24" s="132"/>
      <c r="F24" s="123">
        <f t="shared" si="0"/>
        <v>0.04048482046821555</v>
      </c>
      <c r="G24" s="123">
        <f t="shared" si="1"/>
        <v>0.02369510347455061</v>
      </c>
    </row>
    <row r="25" spans="1:7" ht="16.5" customHeight="1">
      <c r="A25" s="71">
        <v>18</v>
      </c>
      <c r="B25" s="126" t="s">
        <v>429</v>
      </c>
      <c r="C25" s="126"/>
      <c r="D25" s="133">
        <v>22639.370140125797</v>
      </c>
      <c r="E25" s="134"/>
      <c r="F25" s="129">
        <f t="shared" si="0"/>
        <v>0.008327251786657858</v>
      </c>
      <c r="G25" s="129">
        <f t="shared" si="1"/>
        <v>0.004873804316321609</v>
      </c>
    </row>
    <row r="26" spans="2:7" ht="19.5" customHeight="1">
      <c r="B26" s="71" t="s">
        <v>491</v>
      </c>
      <c r="D26" s="131">
        <f>SUM(D18:D25)</f>
        <v>2718708.4911253904</v>
      </c>
      <c r="E26" s="132"/>
      <c r="F26" s="123">
        <f>SUM(F18:F25)</f>
        <v>0.9999999999999999</v>
      </c>
      <c r="G26" s="123">
        <f aca="true" t="shared" si="2" ref="G26:G33">D26/$D$34</f>
        <v>0.5852836495385605</v>
      </c>
    </row>
    <row r="27" spans="1:7" ht="16.5" customHeight="1">
      <c r="A27" s="71">
        <v>19</v>
      </c>
      <c r="B27" s="71" t="s">
        <v>420</v>
      </c>
      <c r="D27" s="131">
        <v>1469589.8940252895</v>
      </c>
      <c r="E27" s="132"/>
      <c r="F27" s="135"/>
      <c r="G27" s="123">
        <f t="shared" si="2"/>
        <v>0.3163733586398828</v>
      </c>
    </row>
    <row r="28" spans="1:7" ht="16.5" customHeight="1">
      <c r="A28" s="71">
        <v>20</v>
      </c>
      <c r="B28" s="71" t="s">
        <v>428</v>
      </c>
      <c r="C28" s="108"/>
      <c r="D28" s="131">
        <v>227991.63055312182</v>
      </c>
      <c r="E28" s="136"/>
      <c r="F28" s="137"/>
      <c r="G28" s="123">
        <f t="shared" si="2"/>
        <v>0.049082045401322834</v>
      </c>
    </row>
    <row r="29" spans="1:7" ht="16.5" customHeight="1">
      <c r="A29" s="71">
        <v>21</v>
      </c>
      <c r="B29" s="71" t="s">
        <v>506</v>
      </c>
      <c r="D29" s="131">
        <v>139113.83552080925</v>
      </c>
      <c r="E29" s="138"/>
      <c r="F29" s="135"/>
      <c r="G29" s="123">
        <f t="shared" si="2"/>
        <v>0.02994843088941198</v>
      </c>
    </row>
    <row r="30" spans="1:7" ht="16.5" customHeight="1">
      <c r="A30" s="71">
        <v>22</v>
      </c>
      <c r="B30" s="71" t="s">
        <v>493</v>
      </c>
      <c r="C30" s="108"/>
      <c r="D30" s="131">
        <v>36419.91629351347</v>
      </c>
      <c r="E30" s="139"/>
      <c r="F30" s="137"/>
      <c r="G30" s="123">
        <f t="shared" si="2"/>
        <v>0.007840480725954125</v>
      </c>
    </row>
    <row r="31" spans="1:7" ht="16.5" customHeight="1">
      <c r="A31" s="108">
        <v>23</v>
      </c>
      <c r="B31" s="71" t="s">
        <v>494</v>
      </c>
      <c r="C31" s="108"/>
      <c r="D31" s="131">
        <v>28608.910670990106</v>
      </c>
      <c r="E31" s="138"/>
      <c r="F31" s="137"/>
      <c r="G31" s="123">
        <f t="shared" si="2"/>
        <v>0.006158927189692397</v>
      </c>
    </row>
    <row r="32" spans="1:7" ht="16.5" customHeight="1">
      <c r="A32" s="108">
        <v>24</v>
      </c>
      <c r="B32" s="71" t="s">
        <v>430</v>
      </c>
      <c r="C32" s="108"/>
      <c r="D32" s="131">
        <v>21330.87283650235</v>
      </c>
      <c r="E32" s="138"/>
      <c r="F32" s="137"/>
      <c r="G32" s="123">
        <f t="shared" si="2"/>
        <v>0.0045921109756136905</v>
      </c>
    </row>
    <row r="33" spans="1:7" ht="16.5" customHeight="1">
      <c r="A33" s="108">
        <v>25</v>
      </c>
      <c r="B33" s="126" t="s">
        <v>431</v>
      </c>
      <c r="C33" s="126"/>
      <c r="D33" s="133">
        <v>3349.11061943098</v>
      </c>
      <c r="E33" s="134"/>
      <c r="F33" s="140"/>
      <c r="G33" s="129">
        <f t="shared" si="2"/>
        <v>0.00072099663956157</v>
      </c>
    </row>
    <row r="34" spans="2:7" ht="16.5" customHeight="1">
      <c r="B34" s="71" t="s">
        <v>495</v>
      </c>
      <c r="D34" s="131">
        <f>SUM(D26:D33)</f>
        <v>4645112.661645048</v>
      </c>
      <c r="E34" s="132"/>
      <c r="F34" s="135"/>
      <c r="G34" s="123">
        <f>SUM(G26:G33)</f>
        <v>1</v>
      </c>
    </row>
    <row r="36" ht="4.5" customHeight="1"/>
    <row r="37" spans="1:8" ht="52.5" customHeight="1">
      <c r="A37" s="101" t="s">
        <v>353</v>
      </c>
      <c r="B37" s="152" t="s">
        <v>507</v>
      </c>
      <c r="C37" s="152"/>
      <c r="D37" s="152"/>
      <c r="E37" s="152"/>
      <c r="F37" s="152"/>
      <c r="G37" s="152"/>
      <c r="H37" s="152"/>
    </row>
    <row r="38" spans="1:8" ht="17.25" customHeight="1">
      <c r="A38" s="101"/>
      <c r="B38" s="152"/>
      <c r="C38" s="153"/>
      <c r="D38" s="153"/>
      <c r="E38" s="153"/>
      <c r="F38" s="153"/>
      <c r="G38" s="153"/>
      <c r="H38" s="141"/>
    </row>
    <row r="39" spans="1:8" ht="10.5" customHeight="1">
      <c r="A39" s="142"/>
      <c r="B39" s="152"/>
      <c r="C39" s="152"/>
      <c r="D39" s="152"/>
      <c r="E39" s="152"/>
      <c r="F39" s="152"/>
      <c r="G39" s="152"/>
      <c r="H39" s="152"/>
    </row>
    <row r="40" ht="12.75">
      <c r="A40" s="71" t="s">
        <v>436</v>
      </c>
    </row>
    <row r="41" ht="12.75">
      <c r="B41" s="71" t="s">
        <v>437</v>
      </c>
    </row>
    <row r="42" ht="12.75">
      <c r="B42" s="71" t="s">
        <v>505</v>
      </c>
    </row>
  </sheetData>
  <sheetProtection/>
  <mergeCells count="3">
    <mergeCell ref="B37:H37"/>
    <mergeCell ref="B38:G38"/>
    <mergeCell ref="B39:H39"/>
  </mergeCells>
  <printOptions/>
  <pageMargins left="0.7" right="0.7" top="0.75" bottom="0.75" header="0.3" footer="0.3"/>
  <pageSetup fitToHeight="1" fitToWidth="1" horizontalDpi="600" verticalDpi="600" orientation="portrait" scale="98" r:id="rId1"/>
</worksheet>
</file>

<file path=xl/worksheets/sheet10.xml><?xml version="1.0" encoding="utf-8"?>
<worksheet xmlns="http://schemas.openxmlformats.org/spreadsheetml/2006/main" xmlns:r="http://schemas.openxmlformats.org/officeDocument/2006/relationships">
  <sheetPr>
    <pageSetUpPr fitToPage="1"/>
  </sheetPr>
  <dimension ref="A1:Q46"/>
  <sheetViews>
    <sheetView workbookViewId="0" topLeftCell="A1">
      <selection activeCell="P1" sqref="P1:Q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4.4218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2" t="s">
        <v>43</v>
      </c>
      <c r="Q1" s="172"/>
    </row>
    <row r="5" spans="1:17" ht="12.75">
      <c r="A5" s="17"/>
      <c r="B5" s="170" t="s">
        <v>518</v>
      </c>
      <c r="C5" s="170"/>
      <c r="D5" s="170"/>
      <c r="E5" s="170"/>
      <c r="F5" s="170"/>
      <c r="G5" s="170"/>
      <c r="H5" s="170"/>
      <c r="I5" s="170"/>
      <c r="J5" s="170"/>
      <c r="K5" s="170"/>
      <c r="L5" s="170"/>
      <c r="M5" s="170"/>
      <c r="N5" s="170"/>
      <c r="O5" s="170"/>
      <c r="P5" s="170"/>
      <c r="Q5" s="17"/>
    </row>
    <row r="6" spans="1:17" ht="12.75">
      <c r="A6" s="17"/>
      <c r="B6" s="171" t="s">
        <v>44</v>
      </c>
      <c r="C6" s="171"/>
      <c r="D6" s="171"/>
      <c r="E6" s="171"/>
      <c r="F6" s="171"/>
      <c r="G6" s="171"/>
      <c r="H6" s="171"/>
      <c r="I6" s="171"/>
      <c r="J6" s="171"/>
      <c r="K6" s="171"/>
      <c r="L6" s="171"/>
      <c r="M6" s="171"/>
      <c r="N6" s="171"/>
      <c r="O6" s="171"/>
      <c r="P6" s="171"/>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11238</v>
      </c>
      <c r="H13" s="3">
        <v>1611268</v>
      </c>
      <c r="J13" s="3">
        <v>67483504</v>
      </c>
      <c r="K13" s="6"/>
      <c r="L13" s="3">
        <v>114133882</v>
      </c>
      <c r="M13" s="6"/>
      <c r="N13" s="3">
        <v>65650345</v>
      </c>
      <c r="O13" s="6"/>
      <c r="P13" s="3">
        <v>147071260</v>
      </c>
      <c r="Q13" s="3"/>
    </row>
    <row r="14" spans="1:17" ht="12.75">
      <c r="A14" s="3"/>
      <c r="B14" s="12">
        <v>5</v>
      </c>
      <c r="C14" s="11" t="s">
        <v>24</v>
      </c>
      <c r="D14" s="14">
        <v>9</v>
      </c>
      <c r="F14" s="3">
        <v>14393</v>
      </c>
      <c r="H14" s="3">
        <v>5502987</v>
      </c>
      <c r="J14" s="3">
        <v>120095619</v>
      </c>
      <c r="K14" s="6"/>
      <c r="L14" s="3">
        <v>233100509</v>
      </c>
      <c r="M14" s="6"/>
      <c r="N14" s="3">
        <v>120730452</v>
      </c>
      <c r="O14" s="6"/>
      <c r="P14" s="3">
        <v>297895454</v>
      </c>
      <c r="Q14" s="3"/>
    </row>
    <row r="15" spans="1:17" ht="12.75">
      <c r="A15" s="3"/>
      <c r="B15" s="12">
        <v>10</v>
      </c>
      <c r="C15" s="11" t="s">
        <v>24</v>
      </c>
      <c r="D15" s="14">
        <v>14</v>
      </c>
      <c r="F15" s="3">
        <v>9555</v>
      </c>
      <c r="H15" s="3">
        <v>9024865</v>
      </c>
      <c r="J15" s="3">
        <v>106921846</v>
      </c>
      <c r="K15" s="6"/>
      <c r="L15" s="3">
        <v>220220128</v>
      </c>
      <c r="M15" s="6"/>
      <c r="N15" s="3">
        <v>95930925</v>
      </c>
      <c r="O15" s="6"/>
      <c r="P15" s="3">
        <v>243313620</v>
      </c>
      <c r="Q15" s="3"/>
    </row>
    <row r="16" spans="1:17" ht="12.75">
      <c r="A16" s="3"/>
      <c r="B16" s="12">
        <v>15</v>
      </c>
      <c r="C16" s="11" t="s">
        <v>24</v>
      </c>
      <c r="D16" s="14">
        <v>19</v>
      </c>
      <c r="F16" s="3">
        <v>5656</v>
      </c>
      <c r="H16" s="3">
        <v>4587514</v>
      </c>
      <c r="J16" s="3">
        <v>74689506</v>
      </c>
      <c r="K16" s="6"/>
      <c r="L16" s="3">
        <v>162286811</v>
      </c>
      <c r="M16" s="6"/>
      <c r="N16" s="3">
        <v>67207978</v>
      </c>
      <c r="O16" s="6"/>
      <c r="P16" s="3">
        <v>167478732</v>
      </c>
      <c r="Q16" s="3"/>
    </row>
    <row r="17" spans="1:17" ht="12.75">
      <c r="A17" s="3"/>
      <c r="B17" s="12">
        <v>20</v>
      </c>
      <c r="C17" s="11" t="s">
        <v>24</v>
      </c>
      <c r="D17" s="14">
        <v>24</v>
      </c>
      <c r="F17" s="3">
        <v>2091</v>
      </c>
      <c r="H17" s="3">
        <v>2281787</v>
      </c>
      <c r="J17" s="3">
        <v>37740675</v>
      </c>
      <c r="K17" s="6"/>
      <c r="L17" s="3">
        <v>85823260</v>
      </c>
      <c r="M17" s="6"/>
      <c r="N17" s="3">
        <v>35394958</v>
      </c>
      <c r="O17" s="6"/>
      <c r="P17" s="3">
        <v>86676264</v>
      </c>
      <c r="Q17" s="3"/>
    </row>
    <row r="18" spans="1:17" ht="12.75">
      <c r="A18" s="7"/>
      <c r="B18" s="169" t="s">
        <v>8</v>
      </c>
      <c r="C18" s="169"/>
      <c r="D18" s="169"/>
      <c r="E18" s="10"/>
      <c r="F18" s="8">
        <v>276</v>
      </c>
      <c r="G18" s="10"/>
      <c r="H18" s="8">
        <v>295287</v>
      </c>
      <c r="I18" s="10"/>
      <c r="J18" s="8">
        <v>2805963</v>
      </c>
      <c r="K18" s="9"/>
      <c r="L18" s="8">
        <v>8645228</v>
      </c>
      <c r="M18" s="9"/>
      <c r="N18" s="8">
        <v>7882848</v>
      </c>
      <c r="O18" s="9"/>
      <c r="P18" s="8">
        <v>15969144</v>
      </c>
      <c r="Q18" s="7"/>
    </row>
    <row r="19" spans="1:17" ht="12.75">
      <c r="A19" s="3"/>
      <c r="B19" s="5" t="s">
        <v>25</v>
      </c>
      <c r="C19" s="5"/>
      <c r="D19" s="5"/>
      <c r="E19" s="5"/>
      <c r="F19" s="3">
        <f>SUM(F13:F18)</f>
        <v>43209</v>
      </c>
      <c r="H19" s="3">
        <f>SUM(H13:H18)</f>
        <v>23303708</v>
      </c>
      <c r="J19" s="3">
        <f>SUM(J13:J18)</f>
        <v>409737113</v>
      </c>
      <c r="K19" s="6"/>
      <c r="L19" s="3">
        <f>SUM(L13:L18)</f>
        <v>824209818</v>
      </c>
      <c r="M19" s="6"/>
      <c r="N19" s="3">
        <f>SUM(N13:N18)</f>
        <v>392797506</v>
      </c>
      <c r="O19" s="6"/>
      <c r="P19" s="3">
        <f>SUM(P13:P18)</f>
        <v>958404474</v>
      </c>
      <c r="Q19" s="3"/>
    </row>
    <row r="20" spans="1:17" ht="12.75">
      <c r="A20" s="3"/>
      <c r="F20" s="6"/>
      <c r="J20" s="3"/>
      <c r="K20" s="6"/>
      <c r="L20" s="3"/>
      <c r="M20" s="6"/>
      <c r="N20" s="3"/>
      <c r="O20" s="6"/>
      <c r="P20" s="3"/>
      <c r="Q20" s="3"/>
    </row>
    <row r="21" spans="1:17" ht="12.75">
      <c r="A21" s="3"/>
      <c r="B21" s="13">
        <v>25</v>
      </c>
      <c r="C21" s="11" t="s">
        <v>24</v>
      </c>
      <c r="D21" s="1" t="s">
        <v>23</v>
      </c>
      <c r="F21" s="3">
        <v>1200</v>
      </c>
      <c r="H21" s="3">
        <v>1960351</v>
      </c>
      <c r="J21" s="3">
        <v>25306399</v>
      </c>
      <c r="K21" s="6"/>
      <c r="L21" s="3">
        <v>61639149</v>
      </c>
      <c r="M21" s="6"/>
      <c r="N21" s="3">
        <v>26945890</v>
      </c>
      <c r="O21" s="6"/>
      <c r="P21" s="3">
        <v>67307886</v>
      </c>
      <c r="Q21" s="3"/>
    </row>
    <row r="22" spans="1:17" ht="12.75">
      <c r="A22" s="3"/>
      <c r="B22" s="12">
        <v>30</v>
      </c>
      <c r="C22" s="11" t="s">
        <v>24</v>
      </c>
      <c r="D22" s="1" t="s">
        <v>22</v>
      </c>
      <c r="F22" s="3">
        <v>715</v>
      </c>
      <c r="H22" s="3">
        <v>1010593</v>
      </c>
      <c r="J22" s="3">
        <v>16490588</v>
      </c>
      <c r="K22" s="6"/>
      <c r="L22" s="3">
        <v>42661485</v>
      </c>
      <c r="M22" s="6"/>
      <c r="N22" s="3">
        <v>22302074</v>
      </c>
      <c r="O22" s="6"/>
      <c r="P22" s="3">
        <v>54689748</v>
      </c>
      <c r="Q22" s="3"/>
    </row>
    <row r="23" spans="1:17" ht="12.75">
      <c r="A23" s="3"/>
      <c r="B23" s="12">
        <v>35</v>
      </c>
      <c r="C23" s="11" t="s">
        <v>24</v>
      </c>
      <c r="D23" s="1" t="s">
        <v>21</v>
      </c>
      <c r="F23" s="3">
        <v>354</v>
      </c>
      <c r="H23" s="3">
        <v>476013</v>
      </c>
      <c r="J23" s="3">
        <v>9054611</v>
      </c>
      <c r="K23" s="6"/>
      <c r="L23" s="3">
        <v>26338093</v>
      </c>
      <c r="M23" s="6"/>
      <c r="N23" s="3">
        <v>11163436</v>
      </c>
      <c r="O23" s="6"/>
      <c r="P23" s="3">
        <v>29925320</v>
      </c>
      <c r="Q23" s="3"/>
    </row>
    <row r="24" spans="1:17" ht="12.75">
      <c r="A24" s="3"/>
      <c r="B24" s="12">
        <v>40</v>
      </c>
      <c r="C24" s="11" t="s">
        <v>24</v>
      </c>
      <c r="D24" s="1" t="s">
        <v>20</v>
      </c>
      <c r="F24" s="3">
        <v>218</v>
      </c>
      <c r="H24" s="3">
        <v>270700</v>
      </c>
      <c r="J24" s="3">
        <v>6200304</v>
      </c>
      <c r="K24" s="6"/>
      <c r="L24" s="3">
        <v>18305380</v>
      </c>
      <c r="M24" s="6"/>
      <c r="N24" s="3">
        <v>10270029</v>
      </c>
      <c r="O24" s="6"/>
      <c r="P24" s="3">
        <v>25135324</v>
      </c>
      <c r="Q24" s="3"/>
    </row>
    <row r="25" spans="1:17" ht="12.75">
      <c r="A25" s="3"/>
      <c r="B25" s="12">
        <v>45</v>
      </c>
      <c r="C25" s="11" t="s">
        <v>24</v>
      </c>
      <c r="D25" s="1" t="s">
        <v>19</v>
      </c>
      <c r="F25" s="3">
        <v>136</v>
      </c>
      <c r="H25" s="3">
        <v>250200</v>
      </c>
      <c r="J25" s="3">
        <v>4241792</v>
      </c>
      <c r="K25" s="6"/>
      <c r="L25" s="3">
        <v>12105945</v>
      </c>
      <c r="M25" s="6"/>
      <c r="N25" s="3">
        <v>6465109</v>
      </c>
      <c r="O25" s="6"/>
      <c r="P25" s="3">
        <v>14394248</v>
      </c>
      <c r="Q25" s="3"/>
    </row>
    <row r="26" spans="1:17" ht="12.75">
      <c r="A26" s="3"/>
      <c r="B26" s="12">
        <v>50</v>
      </c>
      <c r="C26" s="11" t="s">
        <v>24</v>
      </c>
      <c r="D26" s="1" t="s">
        <v>18</v>
      </c>
      <c r="F26" s="3">
        <v>136</v>
      </c>
      <c r="H26" s="3">
        <v>227050</v>
      </c>
      <c r="J26" s="3">
        <v>4310265</v>
      </c>
      <c r="K26" s="6"/>
      <c r="L26" s="3">
        <v>13603929</v>
      </c>
      <c r="M26" s="6"/>
      <c r="N26" s="3">
        <v>9277483</v>
      </c>
      <c r="O26" s="6"/>
      <c r="P26" s="3">
        <v>23830075</v>
      </c>
      <c r="Q26" s="3"/>
    </row>
    <row r="27" spans="1:17" ht="12.75">
      <c r="A27" s="3"/>
      <c r="B27" s="12">
        <v>55</v>
      </c>
      <c r="C27" s="11" t="s">
        <v>24</v>
      </c>
      <c r="D27" s="1" t="s">
        <v>17</v>
      </c>
      <c r="F27" s="3">
        <v>49</v>
      </c>
      <c r="H27" s="3">
        <v>92578</v>
      </c>
      <c r="J27" s="3">
        <v>1417128</v>
      </c>
      <c r="K27" s="6"/>
      <c r="L27" s="3">
        <v>4874843</v>
      </c>
      <c r="M27" s="6"/>
      <c r="N27" s="3">
        <v>2510857</v>
      </c>
      <c r="O27" s="6"/>
      <c r="P27" s="3">
        <v>10007541</v>
      </c>
      <c r="Q27" s="3"/>
    </row>
    <row r="28" spans="1:17" ht="12.75">
      <c r="A28" s="3"/>
      <c r="B28" s="12">
        <v>60</v>
      </c>
      <c r="C28" s="11" t="s">
        <v>24</v>
      </c>
      <c r="D28" s="1" t="s">
        <v>16</v>
      </c>
      <c r="F28" s="3">
        <v>42</v>
      </c>
      <c r="H28" s="3">
        <v>57000</v>
      </c>
      <c r="J28" s="3">
        <v>1146705</v>
      </c>
      <c r="K28" s="6"/>
      <c r="L28" s="3">
        <v>5025974</v>
      </c>
      <c r="M28" s="6"/>
      <c r="N28" s="3">
        <v>5020704</v>
      </c>
      <c r="O28" s="6"/>
      <c r="P28" s="3">
        <v>11577956</v>
      </c>
      <c r="Q28" s="3"/>
    </row>
    <row r="29" spans="1:17" ht="12.75">
      <c r="A29" s="3"/>
      <c r="B29" s="12">
        <v>65</v>
      </c>
      <c r="C29" s="11" t="s">
        <v>24</v>
      </c>
      <c r="D29" s="1" t="s">
        <v>15</v>
      </c>
      <c r="F29" s="3">
        <v>48</v>
      </c>
      <c r="H29" s="3">
        <v>85000</v>
      </c>
      <c r="J29" s="3">
        <v>1592107</v>
      </c>
      <c r="K29" s="6"/>
      <c r="L29" s="3">
        <v>6698814</v>
      </c>
      <c r="M29" s="6"/>
      <c r="N29" s="3">
        <v>7679565</v>
      </c>
      <c r="O29" s="6"/>
      <c r="P29" s="3">
        <v>21570883</v>
      </c>
      <c r="Q29" s="3"/>
    </row>
    <row r="30" spans="1:17" ht="12.75">
      <c r="A30" s="3"/>
      <c r="B30" s="12">
        <v>70</v>
      </c>
      <c r="C30" s="11" t="s">
        <v>24</v>
      </c>
      <c r="D30" s="1" t="s">
        <v>14</v>
      </c>
      <c r="F30" s="3">
        <v>29</v>
      </c>
      <c r="H30" s="3">
        <v>56100</v>
      </c>
      <c r="J30" s="3">
        <v>1359117</v>
      </c>
      <c r="K30" s="6"/>
      <c r="L30" s="3">
        <v>5532708</v>
      </c>
      <c r="M30" s="6"/>
      <c r="N30" s="3">
        <v>5756564</v>
      </c>
      <c r="O30" s="6"/>
      <c r="P30" s="3">
        <v>14885313</v>
      </c>
      <c r="Q30" s="3"/>
    </row>
    <row r="31" spans="1:17" ht="12.75">
      <c r="A31" s="3"/>
      <c r="B31" s="12">
        <v>75</v>
      </c>
      <c r="C31" s="11" t="s">
        <v>24</v>
      </c>
      <c r="D31" s="1" t="s">
        <v>13</v>
      </c>
      <c r="F31" s="3">
        <v>17</v>
      </c>
      <c r="H31" s="3">
        <v>7650</v>
      </c>
      <c r="J31" s="3">
        <v>860051</v>
      </c>
      <c r="K31" s="6"/>
      <c r="L31" s="3">
        <v>2915407</v>
      </c>
      <c r="M31" s="6"/>
      <c r="N31" s="3">
        <v>2258391</v>
      </c>
      <c r="O31" s="6"/>
      <c r="P31" s="3">
        <v>5516395</v>
      </c>
      <c r="Q31" s="3"/>
    </row>
    <row r="32" spans="1:17" ht="12.75">
      <c r="A32" s="3"/>
      <c r="B32" s="12">
        <v>80</v>
      </c>
      <c r="C32" s="11" t="s">
        <v>24</v>
      </c>
      <c r="D32" s="1" t="s">
        <v>12</v>
      </c>
      <c r="F32" s="3">
        <v>26</v>
      </c>
      <c r="H32" s="3">
        <v>48000</v>
      </c>
      <c r="J32" s="3">
        <v>897768</v>
      </c>
      <c r="K32" s="6"/>
      <c r="L32" s="3">
        <v>6401860</v>
      </c>
      <c r="M32" s="6"/>
      <c r="N32" s="3">
        <v>3900776</v>
      </c>
      <c r="O32" s="6"/>
      <c r="P32" s="3">
        <v>11697235</v>
      </c>
      <c r="Q32" s="3"/>
    </row>
    <row r="33" spans="1:17" ht="12.75">
      <c r="A33" s="3"/>
      <c r="B33" s="12">
        <v>85</v>
      </c>
      <c r="C33" s="11" t="s">
        <v>24</v>
      </c>
      <c r="D33" s="1" t="s">
        <v>11</v>
      </c>
      <c r="F33" s="3">
        <v>5</v>
      </c>
      <c r="H33" s="3">
        <v>6000</v>
      </c>
      <c r="J33" s="3">
        <v>216968</v>
      </c>
      <c r="K33" s="6"/>
      <c r="L33" s="3">
        <v>959924</v>
      </c>
      <c r="M33" s="6"/>
      <c r="N33" s="3">
        <v>155149</v>
      </c>
      <c r="O33" s="6"/>
      <c r="P33" s="3">
        <v>1728217</v>
      </c>
      <c r="Q33" s="3"/>
    </row>
    <row r="34" spans="1:17" ht="12.75">
      <c r="A34" s="3"/>
      <c r="B34" s="12">
        <v>90</v>
      </c>
      <c r="C34" s="11" t="s">
        <v>24</v>
      </c>
      <c r="D34" s="1" t="s">
        <v>10</v>
      </c>
      <c r="F34" s="3">
        <v>7</v>
      </c>
      <c r="H34" s="3">
        <v>0</v>
      </c>
      <c r="J34" s="3">
        <v>195846</v>
      </c>
      <c r="K34" s="6"/>
      <c r="L34" s="3">
        <v>2067503</v>
      </c>
      <c r="M34" s="6"/>
      <c r="N34" s="3">
        <v>813380</v>
      </c>
      <c r="O34" s="6"/>
      <c r="P34" s="3">
        <v>2760832</v>
      </c>
      <c r="Q34" s="3"/>
    </row>
    <row r="35" spans="1:17" ht="12.75">
      <c r="A35" s="3"/>
      <c r="B35" s="12">
        <v>95</v>
      </c>
      <c r="C35" s="11" t="s">
        <v>24</v>
      </c>
      <c r="D35" s="1" t="s">
        <v>9</v>
      </c>
      <c r="F35" s="3">
        <v>6</v>
      </c>
      <c r="H35" s="3">
        <v>6000</v>
      </c>
      <c r="J35" s="3">
        <v>156037</v>
      </c>
      <c r="K35" s="6"/>
      <c r="L35" s="3">
        <v>2496784</v>
      </c>
      <c r="M35" s="6"/>
      <c r="N35" s="3">
        <v>4012202</v>
      </c>
      <c r="O35" s="6"/>
      <c r="P35" s="3">
        <v>14419320</v>
      </c>
      <c r="Q35" s="3"/>
    </row>
    <row r="36" spans="1:17" ht="12.75">
      <c r="A36" s="7"/>
      <c r="B36" s="169" t="s">
        <v>8</v>
      </c>
      <c r="C36" s="169"/>
      <c r="D36" s="169"/>
      <c r="E36" s="10"/>
      <c r="F36" s="8">
        <v>38</v>
      </c>
      <c r="G36" s="10"/>
      <c r="H36" s="8">
        <v>12000</v>
      </c>
      <c r="I36" s="10"/>
      <c r="J36" s="8">
        <v>1409425</v>
      </c>
      <c r="K36" s="9"/>
      <c r="L36" s="8">
        <v>13042037</v>
      </c>
      <c r="M36" s="9"/>
      <c r="N36" s="8">
        <v>11494486</v>
      </c>
      <c r="O36" s="9"/>
      <c r="P36" s="8">
        <v>26196673</v>
      </c>
      <c r="Q36" s="7"/>
    </row>
    <row r="37" spans="1:17" ht="12.75">
      <c r="A37" s="3"/>
      <c r="B37" s="5" t="s">
        <v>7</v>
      </c>
      <c r="C37" s="4"/>
      <c r="D37" s="4"/>
      <c r="F37" s="3">
        <f>SUM(F21:F36)</f>
        <v>3026</v>
      </c>
      <c r="H37" s="3">
        <f>SUM(H21:H36)</f>
        <v>4565235</v>
      </c>
      <c r="J37" s="3">
        <f>SUM(J21:J36)</f>
        <v>74855111</v>
      </c>
      <c r="K37" s="6"/>
      <c r="L37" s="3">
        <f>SUM(L21:L36)</f>
        <v>224669835</v>
      </c>
      <c r="M37" s="6"/>
      <c r="N37" s="3">
        <f>SUM(N21:N36)</f>
        <v>130026095</v>
      </c>
      <c r="O37" s="6"/>
      <c r="P37" s="3">
        <f>SUM(P21:P36)</f>
        <v>335642966</v>
      </c>
      <c r="Q37" s="3"/>
    </row>
    <row r="38" spans="1:17" ht="12.75">
      <c r="A38" s="2"/>
      <c r="L38" s="2"/>
      <c r="P38" s="2"/>
      <c r="Q38" s="2"/>
    </row>
    <row r="39" spans="1:17" ht="12.75">
      <c r="A39" s="3"/>
      <c r="B39" s="5" t="s">
        <v>6</v>
      </c>
      <c r="C39" s="4"/>
      <c r="F39" s="3">
        <v>35</v>
      </c>
      <c r="H39" s="3">
        <v>13000</v>
      </c>
      <c r="J39" s="3">
        <v>1835204</v>
      </c>
      <c r="K39" s="6"/>
      <c r="L39" s="3">
        <v>33184496</v>
      </c>
      <c r="M39" s="6"/>
      <c r="N39" s="3">
        <v>40081821</v>
      </c>
      <c r="O39" s="6"/>
      <c r="P39" s="3">
        <v>169738869</v>
      </c>
      <c r="Q39" s="3"/>
    </row>
    <row r="40" spans="1:17" ht="12.75">
      <c r="A40" s="2"/>
      <c r="L40" s="2"/>
      <c r="P40" s="2"/>
      <c r="Q40" s="2"/>
    </row>
    <row r="41" spans="1:17" ht="12.75">
      <c r="A41" s="3"/>
      <c r="B41" s="5" t="s">
        <v>5</v>
      </c>
      <c r="C41" s="4"/>
      <c r="F41" s="3">
        <f>F19+F37+F39</f>
        <v>46270</v>
      </c>
      <c r="H41" s="3">
        <f>H19+H37+H39</f>
        <v>27881943</v>
      </c>
      <c r="J41" s="3">
        <f>J19+J37+J39</f>
        <v>486427428</v>
      </c>
      <c r="L41" s="3">
        <f>L19+L37+L39</f>
        <v>1082064149</v>
      </c>
      <c r="N41" s="3">
        <f>N19+N37+N39</f>
        <v>562905422</v>
      </c>
      <c r="P41" s="3">
        <f>P19+P37+P39</f>
        <v>1463786309</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xl/worksheets/sheet11.xml><?xml version="1.0" encoding="utf-8"?>
<worksheet xmlns="http://schemas.openxmlformats.org/spreadsheetml/2006/main" xmlns:r="http://schemas.openxmlformats.org/officeDocument/2006/relationships">
  <sheetPr>
    <pageSetUpPr fitToPage="1"/>
  </sheetPr>
  <dimension ref="A1:W20"/>
  <sheetViews>
    <sheetView zoomScalePageLayoutView="0" workbookViewId="0" topLeftCell="A1">
      <selection activeCell="V1" sqref="V1"/>
    </sheetView>
  </sheetViews>
  <sheetFormatPr defaultColWidth="9.140625" defaultRowHeight="15"/>
  <cols>
    <col min="1" max="2" width="9.140625" style="21" customWidth="1"/>
    <col min="3" max="3" width="5.57421875" style="21" customWidth="1"/>
    <col min="4" max="4" width="9.421875" style="21" customWidth="1"/>
    <col min="5" max="5" width="9.7109375" style="21" customWidth="1"/>
    <col min="6" max="6" width="9.28125" style="21" customWidth="1"/>
    <col min="7" max="7" width="1.421875" style="21" customWidth="1"/>
    <col min="8" max="8" width="9.421875" style="21" customWidth="1"/>
    <col min="9" max="9" width="9.7109375" style="21" customWidth="1"/>
    <col min="10" max="10" width="9.28125" style="21" customWidth="1"/>
    <col min="11" max="11" width="1.421875" style="21" customWidth="1"/>
    <col min="12" max="12" width="9.421875" style="21" customWidth="1"/>
    <col min="13" max="13" width="9.7109375" style="21" customWidth="1"/>
    <col min="14" max="14" width="9.28125" style="21" customWidth="1"/>
    <col min="15" max="15" width="1.421875" style="21" customWidth="1"/>
    <col min="16" max="16" width="9.421875" style="21" customWidth="1"/>
    <col min="17" max="18" width="9.28125" style="21" customWidth="1"/>
    <col min="19" max="19" width="1.421875" style="21" customWidth="1"/>
    <col min="20" max="22" width="9.28125" style="21" customWidth="1"/>
    <col min="23" max="23" width="1.421875" style="21" customWidth="1"/>
    <col min="24" max="16384" width="9.140625" style="21" customWidth="1"/>
  </cols>
  <sheetData>
    <row r="1" spans="1:23" ht="12.75">
      <c r="A1" s="173" t="s">
        <v>64</v>
      </c>
      <c r="B1" s="173"/>
      <c r="C1" s="173"/>
      <c r="D1" s="173"/>
      <c r="E1" s="173"/>
      <c r="F1" s="173"/>
      <c r="G1" s="173"/>
      <c r="H1" s="173"/>
      <c r="I1" s="173"/>
      <c r="J1" s="173"/>
      <c r="K1" s="173"/>
      <c r="L1" s="173"/>
      <c r="M1" s="173"/>
      <c r="N1" s="173"/>
      <c r="O1" s="173"/>
      <c r="P1" s="173"/>
      <c r="Q1" s="173"/>
      <c r="R1" s="173"/>
      <c r="S1" s="173"/>
      <c r="T1" s="173"/>
      <c r="U1" s="173"/>
      <c r="V1" s="57" t="s">
        <v>483</v>
      </c>
      <c r="W1" s="20"/>
    </row>
    <row r="4" spans="4:22" ht="12.75">
      <c r="D4" s="168">
        <v>2018</v>
      </c>
      <c r="E4" s="168"/>
      <c r="F4" s="168"/>
      <c r="H4" s="168">
        <v>2017</v>
      </c>
      <c r="I4" s="168"/>
      <c r="J4" s="168"/>
      <c r="L4" s="168">
        <v>2016</v>
      </c>
      <c r="M4" s="168"/>
      <c r="N4" s="168"/>
      <c r="P4" s="168">
        <v>2015</v>
      </c>
      <c r="Q4" s="168"/>
      <c r="R4" s="168"/>
      <c r="T4" s="168">
        <v>2014</v>
      </c>
      <c r="U4" s="168"/>
      <c r="V4" s="168"/>
    </row>
    <row r="5" spans="4:22" ht="12.75">
      <c r="D5" s="23"/>
      <c r="E5" s="23" t="s">
        <v>65</v>
      </c>
      <c r="F5" s="23" t="s">
        <v>65</v>
      </c>
      <c r="H5" s="23"/>
      <c r="I5" s="23" t="s">
        <v>65</v>
      </c>
      <c r="J5" s="23" t="s">
        <v>65</v>
      </c>
      <c r="L5" s="23"/>
      <c r="M5" s="23" t="s">
        <v>65</v>
      </c>
      <c r="N5" s="23" t="s">
        <v>65</v>
      </c>
      <c r="P5" s="23"/>
      <c r="Q5" s="23" t="s">
        <v>65</v>
      </c>
      <c r="R5" s="23" t="s">
        <v>65</v>
      </c>
      <c r="T5" s="23"/>
      <c r="U5" s="23" t="s">
        <v>65</v>
      </c>
      <c r="V5" s="23" t="s">
        <v>65</v>
      </c>
    </row>
    <row r="6" spans="4:22" ht="12.75">
      <c r="D6" s="40" t="s">
        <v>66</v>
      </c>
      <c r="E6" s="23" t="s">
        <v>67</v>
      </c>
      <c r="F6" s="23" t="s">
        <v>67</v>
      </c>
      <c r="H6" s="40" t="s">
        <v>66</v>
      </c>
      <c r="I6" s="23" t="s">
        <v>67</v>
      </c>
      <c r="J6" s="23" t="s">
        <v>67</v>
      </c>
      <c r="L6" s="40" t="s">
        <v>66</v>
      </c>
      <c r="M6" s="23" t="s">
        <v>67</v>
      </c>
      <c r="N6" s="23" t="s">
        <v>67</v>
      </c>
      <c r="P6" s="23" t="s">
        <v>66</v>
      </c>
      <c r="Q6" s="23" t="s">
        <v>67</v>
      </c>
      <c r="R6" s="23" t="s">
        <v>67</v>
      </c>
      <c r="T6" s="23" t="s">
        <v>66</v>
      </c>
      <c r="U6" s="23" t="s">
        <v>67</v>
      </c>
      <c r="V6" s="23" t="s">
        <v>67</v>
      </c>
    </row>
    <row r="7" spans="4:22" ht="12.75">
      <c r="D7" s="40" t="s">
        <v>68</v>
      </c>
      <c r="E7" s="23" t="s">
        <v>66</v>
      </c>
      <c r="F7" s="23" t="s">
        <v>32</v>
      </c>
      <c r="H7" s="40" t="s">
        <v>68</v>
      </c>
      <c r="I7" s="23" t="s">
        <v>66</v>
      </c>
      <c r="J7" s="23" t="s">
        <v>32</v>
      </c>
      <c r="L7" s="40" t="s">
        <v>68</v>
      </c>
      <c r="M7" s="23" t="s">
        <v>66</v>
      </c>
      <c r="N7" s="23" t="s">
        <v>32</v>
      </c>
      <c r="P7" s="23" t="s">
        <v>68</v>
      </c>
      <c r="Q7" s="23" t="s">
        <v>66</v>
      </c>
      <c r="R7" s="23" t="s">
        <v>32</v>
      </c>
      <c r="T7" s="23" t="s">
        <v>68</v>
      </c>
      <c r="U7" s="23" t="s">
        <v>66</v>
      </c>
      <c r="V7" s="23" t="s">
        <v>32</v>
      </c>
    </row>
    <row r="8" spans="1:22" ht="12.75">
      <c r="A8" s="37" t="s">
        <v>69</v>
      </c>
      <c r="D8" s="41" t="s">
        <v>70</v>
      </c>
      <c r="E8" s="42" t="s">
        <v>68</v>
      </c>
      <c r="F8" s="42" t="s">
        <v>47</v>
      </c>
      <c r="H8" s="41" t="s">
        <v>70</v>
      </c>
      <c r="I8" s="42" t="s">
        <v>68</v>
      </c>
      <c r="J8" s="42" t="s">
        <v>47</v>
      </c>
      <c r="L8" s="41" t="s">
        <v>70</v>
      </c>
      <c r="M8" s="42" t="s">
        <v>68</v>
      </c>
      <c r="N8" s="42" t="s">
        <v>47</v>
      </c>
      <c r="P8" s="42" t="s">
        <v>70</v>
      </c>
      <c r="Q8" s="42" t="s">
        <v>68</v>
      </c>
      <c r="R8" s="42" t="s">
        <v>47</v>
      </c>
      <c r="T8" s="42" t="s">
        <v>70</v>
      </c>
      <c r="U8" s="42" t="s">
        <v>68</v>
      </c>
      <c r="V8" s="42" t="s">
        <v>47</v>
      </c>
    </row>
    <row r="9" spans="4:12" ht="25.5" customHeight="1">
      <c r="D9" s="25"/>
      <c r="H9" s="25"/>
      <c r="L9" s="25"/>
    </row>
    <row r="10" spans="1:22" ht="12.75">
      <c r="A10" s="21" t="s">
        <v>71</v>
      </c>
      <c r="D10" s="43">
        <v>84280.27990129737</v>
      </c>
      <c r="E10" s="44">
        <f>D10/D$15</f>
        <v>0.9659834670216895</v>
      </c>
      <c r="F10" s="44">
        <v>0.022670812627603</v>
      </c>
      <c r="H10" s="43">
        <v>79409.0717663407</v>
      </c>
      <c r="I10" s="44">
        <f>H10/H$15</f>
        <v>0.9680672081679802</v>
      </c>
      <c r="J10" s="44">
        <v>0.02138279567094596</v>
      </c>
      <c r="L10" s="43">
        <v>61681.28120895115</v>
      </c>
      <c r="M10" s="44">
        <f>L10/L$15</f>
        <v>0.9554545782634131</v>
      </c>
      <c r="N10" s="44">
        <v>0.0171594141212421</v>
      </c>
      <c r="P10" s="43">
        <v>44421.061184419086</v>
      </c>
      <c r="Q10" s="44">
        <f>P10/P$15</f>
        <v>0.9692864206988392</v>
      </c>
      <c r="R10" s="44">
        <v>0.013117403691458196</v>
      </c>
      <c r="T10" s="43">
        <v>29136.880913339563</v>
      </c>
      <c r="U10" s="44">
        <f>T10/T$15</f>
        <v>0.969696771930352</v>
      </c>
      <c r="V10" s="44">
        <v>0.008604031940242727</v>
      </c>
    </row>
    <row r="11" spans="4:22" ht="12.75">
      <c r="D11" s="45"/>
      <c r="E11" s="44"/>
      <c r="F11" s="44"/>
      <c r="H11" s="45"/>
      <c r="I11" s="44"/>
      <c r="J11" s="44"/>
      <c r="L11" s="45"/>
      <c r="M11" s="44"/>
      <c r="N11" s="44"/>
      <c r="P11" s="45"/>
      <c r="Q11" s="44"/>
      <c r="R11" s="44"/>
      <c r="T11" s="45"/>
      <c r="U11" s="44"/>
      <c r="V11" s="44"/>
    </row>
    <row r="12" spans="1:22" ht="12.75">
      <c r="A12" s="22" t="s">
        <v>72</v>
      </c>
      <c r="B12" s="22"/>
      <c r="D12" s="46">
        <v>2967.8799053600706</v>
      </c>
      <c r="E12" s="47">
        <f>D12/D$15</f>
        <v>0.03401653297831054</v>
      </c>
      <c r="F12" s="47">
        <v>0.0007983391763108104</v>
      </c>
      <c r="H12" s="46">
        <v>2619.3980509754783</v>
      </c>
      <c r="I12" s="47">
        <f>H12/H$15</f>
        <v>0.03193279183201982</v>
      </c>
      <c r="J12" s="47">
        <v>0.0007053357010605915</v>
      </c>
      <c r="L12" s="46">
        <v>2875.7187910488456</v>
      </c>
      <c r="M12" s="47">
        <f>L12/L$15</f>
        <v>0.04454542173658698</v>
      </c>
      <c r="N12" s="47">
        <v>0.0008000101272974825</v>
      </c>
      <c r="P12" s="46">
        <v>1407.5610224124603</v>
      </c>
      <c r="Q12" s="47">
        <f>P12/P$15</f>
        <v>0.030713579301160813</v>
      </c>
      <c r="R12" s="47">
        <v>0.0004156484707713841</v>
      </c>
      <c r="T12" s="46">
        <v>910.5336566166472</v>
      </c>
      <c r="U12" s="47">
        <f>T12/T$15</f>
        <v>0.030303228069647997</v>
      </c>
      <c r="V12" s="47">
        <v>0.0002688778077343524</v>
      </c>
    </row>
    <row r="13" spans="4:22" ht="12.75">
      <c r="D13" s="45"/>
      <c r="E13" s="44"/>
      <c r="F13" s="44"/>
      <c r="H13" s="45"/>
      <c r="I13" s="44"/>
      <c r="J13" s="44"/>
      <c r="L13" s="45"/>
      <c r="M13" s="44"/>
      <c r="N13" s="44"/>
      <c r="P13" s="45"/>
      <c r="Q13" s="26"/>
      <c r="R13" s="26"/>
      <c r="T13" s="45"/>
      <c r="U13" s="26"/>
      <c r="V13" s="26"/>
    </row>
    <row r="14" spans="1:22" ht="12.75">
      <c r="A14" s="21" t="s">
        <v>73</v>
      </c>
      <c r="D14" s="45"/>
      <c r="E14" s="44"/>
      <c r="F14" s="44"/>
      <c r="H14" s="45"/>
      <c r="I14" s="44"/>
      <c r="J14" s="44"/>
      <c r="L14" s="45"/>
      <c r="M14" s="44"/>
      <c r="N14" s="44"/>
      <c r="P14" s="45"/>
      <c r="Q14" s="26"/>
      <c r="R14" s="26"/>
      <c r="T14" s="45"/>
      <c r="U14" s="26"/>
      <c r="V14" s="26"/>
    </row>
    <row r="15" spans="1:22" ht="12.75">
      <c r="A15" s="21" t="s">
        <v>74</v>
      </c>
      <c r="D15" s="45">
        <f>SUM(D12,D10)</f>
        <v>87248.15980665744</v>
      </c>
      <c r="E15" s="44">
        <f>SUM(E12,E10)</f>
        <v>1</v>
      </c>
      <c r="F15" s="44">
        <f>SUM(F12,F10)</f>
        <v>0.02346915180391381</v>
      </c>
      <c r="H15" s="45">
        <f>SUM(H12,H10)</f>
        <v>82028.46981731617</v>
      </c>
      <c r="I15" s="44">
        <f>SUM(I12,I10)</f>
        <v>1</v>
      </c>
      <c r="J15" s="44">
        <f>SUM(J12,J10)</f>
        <v>0.022088131372006554</v>
      </c>
      <c r="L15" s="45">
        <f>SUM(L12,L10)</f>
        <v>64556.99999999999</v>
      </c>
      <c r="M15" s="44">
        <f>SUM(M12,M10)</f>
        <v>1</v>
      </c>
      <c r="N15" s="44">
        <f>SUM(N12,N10)</f>
        <v>0.017959424248539583</v>
      </c>
      <c r="P15" s="45">
        <f>SUM(P12,P10)</f>
        <v>45828.62220683155</v>
      </c>
      <c r="Q15" s="44">
        <f>SUM(Q12,Q10)</f>
        <v>1</v>
      </c>
      <c r="R15" s="44">
        <f>SUM(R12,R10)</f>
        <v>0.01353305216222958</v>
      </c>
      <c r="T15" s="45">
        <f>SUM(T12,T10)</f>
        <v>30047.41456995621</v>
      </c>
      <c r="U15" s="44">
        <f>SUM(U12,U10)</f>
        <v>1</v>
      </c>
      <c r="V15" s="44">
        <f>SUM(V12,V10)</f>
        <v>0.00887290974797708</v>
      </c>
    </row>
    <row r="17" ht="12.75">
      <c r="P17" s="25"/>
    </row>
    <row r="20" ht="12.75">
      <c r="A20" s="21" t="s">
        <v>75</v>
      </c>
    </row>
  </sheetData>
  <sheetProtection/>
  <mergeCells count="6">
    <mergeCell ref="D4:F4"/>
    <mergeCell ref="H4:J4"/>
    <mergeCell ref="L4:N4"/>
    <mergeCell ref="P4:R4"/>
    <mergeCell ref="T4:V4"/>
    <mergeCell ref="A1:U1"/>
  </mergeCells>
  <printOptions/>
  <pageMargins left="0.7" right="0.7" top="0.75" bottom="0.75" header="0.3" footer="0.3"/>
  <pageSetup fitToHeight="1"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pageSetUpPr fitToPage="1"/>
  </sheetPr>
  <dimension ref="A1:AH63"/>
  <sheetViews>
    <sheetView zoomScalePageLayoutView="0" workbookViewId="0" topLeftCell="A1">
      <selection activeCell="AH1" sqref="AH1"/>
    </sheetView>
  </sheetViews>
  <sheetFormatPr defaultColWidth="9.140625" defaultRowHeight="15"/>
  <cols>
    <col min="1" max="2" width="2.8515625" style="21" customWidth="1"/>
    <col min="3" max="3" width="2.57421875" style="21" customWidth="1"/>
    <col min="4" max="4" width="12.421875" style="21" customWidth="1"/>
    <col min="5" max="5" width="5.140625" style="21" customWidth="1"/>
    <col min="6" max="7" width="4.7109375" style="21" customWidth="1"/>
    <col min="8" max="8" width="8.421875" style="21" customWidth="1"/>
    <col min="9" max="9" width="1.57421875" style="21" customWidth="1"/>
    <col min="10" max="10" width="8.421875" style="21" customWidth="1"/>
    <col min="11" max="11" width="1.57421875" style="21" customWidth="1"/>
    <col min="12" max="12" width="8.421875" style="21" customWidth="1"/>
    <col min="13" max="13" width="1.7109375" style="21" customWidth="1"/>
    <col min="14" max="14" width="8.421875" style="21" bestFit="1" customWidth="1"/>
    <col min="15" max="15" width="1.7109375" style="21" customWidth="1"/>
    <col min="16" max="16" width="8.421875" style="21" bestFit="1" customWidth="1"/>
    <col min="17" max="17" width="1.8515625" style="21" customWidth="1"/>
    <col min="18" max="18" width="8.28125" style="21" customWidth="1"/>
    <col min="19" max="19" width="1.8515625" style="21" customWidth="1"/>
    <col min="20" max="20" width="8.28125" style="21" customWidth="1"/>
    <col min="21" max="21" width="1.8515625" style="21" customWidth="1"/>
    <col min="22" max="22" width="8.421875" style="21" bestFit="1" customWidth="1"/>
    <col min="23" max="23" width="1.8515625" style="21" customWidth="1"/>
    <col min="24" max="24" width="8.421875" style="21" bestFit="1" customWidth="1"/>
    <col min="25" max="25" width="2.140625" style="21" customWidth="1"/>
    <col min="26" max="26" width="8.421875" style="21" bestFit="1" customWidth="1"/>
    <col min="27" max="27" width="2.140625" style="21" customWidth="1"/>
    <col min="28" max="28" width="8.421875" style="21" bestFit="1" customWidth="1"/>
    <col min="29" max="29" width="1.7109375" style="21" customWidth="1"/>
    <col min="30" max="30" width="8.421875" style="21" bestFit="1" customWidth="1"/>
    <col min="31" max="31" width="1.7109375" style="21" customWidth="1"/>
    <col min="32" max="32" width="8.421875" style="21" bestFit="1" customWidth="1"/>
    <col min="33" max="33" width="1.7109375" style="21" customWidth="1"/>
    <col min="34" max="34" width="9.140625" style="21" customWidth="1"/>
    <col min="35" max="16384" width="9.140625" style="21" customWidth="1"/>
  </cols>
  <sheetData>
    <row r="1" ht="12.75">
      <c r="AH1" s="21" t="s">
        <v>484</v>
      </c>
    </row>
    <row r="2" spans="1:34" ht="15.75">
      <c r="A2" s="51" t="s">
        <v>352</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ht="6" customHeight="1"/>
    <row r="4" ht="3.75" customHeight="1"/>
    <row r="5" spans="8:34" ht="14.25">
      <c r="H5" s="168">
        <v>2018</v>
      </c>
      <c r="I5" s="168"/>
      <c r="J5" s="168"/>
      <c r="K5" s="52"/>
      <c r="L5" s="150">
        <v>2017</v>
      </c>
      <c r="M5" s="53" t="s">
        <v>353</v>
      </c>
      <c r="N5" s="150">
        <f>L5-1</f>
        <v>2016</v>
      </c>
      <c r="O5" s="53" t="s">
        <v>353</v>
      </c>
      <c r="P5" s="150">
        <f>N5-1</f>
        <v>2015</v>
      </c>
      <c r="Q5" s="53" t="s">
        <v>353</v>
      </c>
      <c r="R5" s="150">
        <f>P5-1</f>
        <v>2014</v>
      </c>
      <c r="S5" s="53"/>
      <c r="T5" s="150">
        <f>R5-1</f>
        <v>2013</v>
      </c>
      <c r="U5" s="53"/>
      <c r="V5" s="150">
        <f>T5-1</f>
        <v>2012</v>
      </c>
      <c r="W5" s="53"/>
      <c r="X5" s="150">
        <f>V5-1</f>
        <v>2011</v>
      </c>
      <c r="Y5" s="53"/>
      <c r="Z5" s="150">
        <f>X5-1</f>
        <v>2010</v>
      </c>
      <c r="AA5" s="53"/>
      <c r="AB5" s="150">
        <f>Z5-1</f>
        <v>2009</v>
      </c>
      <c r="AC5" s="53"/>
      <c r="AD5" s="150">
        <f>AB5-1</f>
        <v>2008</v>
      </c>
      <c r="AE5" s="53"/>
      <c r="AF5" s="150">
        <f>AD5-1</f>
        <v>2007</v>
      </c>
      <c r="AG5" s="53"/>
      <c r="AH5" s="150">
        <f>AF5-1</f>
        <v>2006</v>
      </c>
    </row>
    <row r="6" spans="1:34" s="54" customFormat="1" ht="17.25" customHeight="1">
      <c r="A6" s="37" t="s">
        <v>354</v>
      </c>
      <c r="Q6" s="55"/>
      <c r="R6" s="55"/>
      <c r="T6" s="55"/>
      <c r="V6" s="55"/>
      <c r="X6" s="56"/>
      <c r="Y6" s="56"/>
      <c r="Z6" s="56"/>
      <c r="AA6" s="56"/>
      <c r="AB6" s="56"/>
      <c r="AC6" s="56"/>
      <c r="AD6" s="56"/>
      <c r="AE6" s="56"/>
      <c r="AF6" s="56"/>
      <c r="AG6" s="56"/>
      <c r="AH6" s="56"/>
    </row>
    <row r="7" spans="1:34" ht="12.75" customHeight="1">
      <c r="A7" s="57"/>
      <c r="B7" s="57" t="s">
        <v>355</v>
      </c>
      <c r="C7" s="57"/>
      <c r="D7" s="57"/>
      <c r="E7" s="57"/>
      <c r="F7" s="57"/>
      <c r="G7" s="57"/>
      <c r="H7" s="58">
        <v>17420.199712</v>
      </c>
      <c r="I7" s="57"/>
      <c r="J7" s="58"/>
      <c r="K7" s="58"/>
      <c r="L7" s="58">
        <v>17672.417401</v>
      </c>
      <c r="M7" s="58"/>
      <c r="N7" s="58">
        <v>17952.668586</v>
      </c>
      <c r="O7" s="58"/>
      <c r="P7" s="58">
        <v>17109.741661</v>
      </c>
      <c r="Q7" s="58"/>
      <c r="R7" s="58">
        <v>16226.899662</v>
      </c>
      <c r="T7" s="58">
        <v>14382.334778</v>
      </c>
      <c r="V7" s="58">
        <v>12084.216489</v>
      </c>
      <c r="W7" s="57"/>
      <c r="X7" s="58">
        <v>10440.287754</v>
      </c>
      <c r="Y7" s="57"/>
      <c r="Z7" s="58">
        <v>9632.179097</v>
      </c>
      <c r="AB7" s="58">
        <v>9067.758436</v>
      </c>
      <c r="AD7" s="58">
        <v>10903.579761</v>
      </c>
      <c r="AF7" s="58">
        <v>13331.237024</v>
      </c>
      <c r="AH7" s="58">
        <v>17282</v>
      </c>
    </row>
    <row r="8" ht="7.5" customHeight="1"/>
    <row r="9" spans="8:34" ht="12.75">
      <c r="H9" s="34"/>
      <c r="P9" s="59"/>
      <c r="Q9" s="59"/>
      <c r="R9" s="59"/>
      <c r="S9" s="59"/>
      <c r="T9" s="59"/>
      <c r="U9" s="59"/>
      <c r="V9" s="59"/>
      <c r="W9" s="59"/>
      <c r="X9" s="59"/>
      <c r="Y9" s="59"/>
      <c r="Z9" s="59"/>
      <c r="AA9" s="59"/>
      <c r="AB9" s="59"/>
      <c r="AC9" s="59"/>
      <c r="AD9" s="59"/>
      <c r="AE9" s="59"/>
      <c r="AF9" s="59"/>
      <c r="AG9" s="59"/>
      <c r="AH9" s="59"/>
    </row>
    <row r="10" spans="1:34" ht="12.75">
      <c r="A10" s="37" t="s">
        <v>356</v>
      </c>
      <c r="J10" s="168" t="s">
        <v>357</v>
      </c>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row>
    <row r="11" spans="1:4" ht="12.75">
      <c r="A11" s="60">
        <v>1</v>
      </c>
      <c r="B11" s="61" t="s">
        <v>358</v>
      </c>
      <c r="C11" s="61"/>
      <c r="D11" s="61"/>
    </row>
    <row r="12" spans="1:3" ht="12.75">
      <c r="A12" s="60"/>
      <c r="B12" s="21" t="s">
        <v>359</v>
      </c>
      <c r="C12" s="21" t="s">
        <v>47</v>
      </c>
    </row>
    <row r="13" spans="3:34" ht="12.75">
      <c r="C13" s="61" t="s">
        <v>360</v>
      </c>
      <c r="D13" s="61" t="s">
        <v>361</v>
      </c>
      <c r="H13" s="58">
        <v>3729.091043</v>
      </c>
      <c r="J13" s="26">
        <f>H13/H$7</f>
        <v>0.2140670660871468</v>
      </c>
      <c r="K13" s="26"/>
      <c r="L13" s="26">
        <v>0.20770865460614865</v>
      </c>
      <c r="M13" s="26"/>
      <c r="N13" s="26">
        <v>0.19830741000679442</v>
      </c>
      <c r="O13" s="26"/>
      <c r="P13" s="26">
        <v>0.2003716010987175</v>
      </c>
      <c r="Q13" s="26"/>
      <c r="R13" s="26">
        <v>0.2049544166954004</v>
      </c>
      <c r="T13" s="26">
        <v>0.23056519516375285</v>
      </c>
      <c r="V13" s="26">
        <v>0.2619864656415127</v>
      </c>
      <c r="X13" s="26">
        <v>0.28324198448141735</v>
      </c>
      <c r="Z13" s="26">
        <v>0.2875360697832755</v>
      </c>
      <c r="AA13" s="26"/>
      <c r="AB13" s="26">
        <v>0.30103796900484614</v>
      </c>
      <c r="AC13" s="26"/>
      <c r="AD13" s="26">
        <v>0.2658103271153757</v>
      </c>
      <c r="AE13" s="26"/>
      <c r="AF13" s="26">
        <v>0.2304904309681262</v>
      </c>
      <c r="AG13" s="26"/>
      <c r="AH13" s="26">
        <v>0.197</v>
      </c>
    </row>
    <row r="14" spans="3:34" ht="14.25">
      <c r="C14" s="62" t="s">
        <v>362</v>
      </c>
      <c r="D14" s="22" t="s">
        <v>363</v>
      </c>
      <c r="E14" s="22"/>
      <c r="H14" s="63">
        <v>41.00283173495246</v>
      </c>
      <c r="J14" s="39">
        <f>H14/H$7</f>
        <v>0.0023537521046160816</v>
      </c>
      <c r="K14" s="64"/>
      <c r="L14" s="39">
        <v>0.002651228702134041</v>
      </c>
      <c r="M14" s="64"/>
      <c r="N14" s="39">
        <v>0.0020114681206176246</v>
      </c>
      <c r="O14" s="64"/>
      <c r="P14" s="39">
        <v>0.002771531503830378</v>
      </c>
      <c r="Q14" s="64"/>
      <c r="R14" s="39">
        <v>0.0037374293795004853</v>
      </c>
      <c r="T14" s="39">
        <v>0.0030924240846370325</v>
      </c>
      <c r="V14" s="39">
        <v>0.003438255040847771</v>
      </c>
      <c r="X14" s="39">
        <v>0.0045453365192754044</v>
      </c>
      <c r="Z14" s="39">
        <v>0.0061984304501351405</v>
      </c>
      <c r="AA14" s="26"/>
      <c r="AB14" s="39">
        <v>0.007572844805395778</v>
      </c>
      <c r="AC14" s="26"/>
      <c r="AD14" s="39">
        <v>0.00809972988493535</v>
      </c>
      <c r="AE14" s="26"/>
      <c r="AF14" s="39">
        <v>0.007127770992590463</v>
      </c>
      <c r="AG14" s="26"/>
      <c r="AH14" s="39">
        <v>0.01</v>
      </c>
    </row>
    <row r="15" spans="3:34" ht="12.75">
      <c r="C15" s="61" t="s">
        <v>364</v>
      </c>
      <c r="D15" s="21" t="s">
        <v>51</v>
      </c>
      <c r="H15" s="58">
        <f>H14+H13</f>
        <v>3770.0938747349524</v>
      </c>
      <c r="J15" s="26">
        <f>SUM(J13:J14)</f>
        <v>0.21642081819176287</v>
      </c>
      <c r="K15" s="26"/>
      <c r="L15" s="26">
        <f>SUM(L13:L14)</f>
        <v>0.2103598833082827</v>
      </c>
      <c r="M15" s="26"/>
      <c r="N15" s="26">
        <f>SUM(N13:N14)</f>
        <v>0.20031887812741203</v>
      </c>
      <c r="O15" s="26"/>
      <c r="P15" s="26">
        <f>SUM(P13:P14)</f>
        <v>0.20314313260254788</v>
      </c>
      <c r="R15" s="26">
        <f>SUM(R13:R14)</f>
        <v>0.20869184607490088</v>
      </c>
      <c r="T15" s="26">
        <f>SUM(T13:T14)</f>
        <v>0.23365761924838988</v>
      </c>
      <c r="V15" s="26">
        <f>SUM(V13:V14)</f>
        <v>0.26542472068236045</v>
      </c>
      <c r="X15" s="26">
        <f>SUM(X13:X14)</f>
        <v>0.28778732100069276</v>
      </c>
      <c r="Y15" s="26"/>
      <c r="Z15" s="26">
        <f>SUM(Z13:Z14)</f>
        <v>0.29373450023341063</v>
      </c>
      <c r="AA15" s="26"/>
      <c r="AB15" s="26">
        <f>SUM(AB13:AB14)</f>
        <v>0.3086108138102419</v>
      </c>
      <c r="AC15" s="26"/>
      <c r="AD15" s="26">
        <f>SUM(AD13:AD14)</f>
        <v>0.27391005700031107</v>
      </c>
      <c r="AE15" s="26"/>
      <c r="AF15" s="26">
        <f>SUM(AF13:AF14)</f>
        <v>0.23761820196071665</v>
      </c>
      <c r="AG15" s="26"/>
      <c r="AH15" s="26">
        <f>SUM(AH13:AH14)</f>
        <v>0.20700000000000002</v>
      </c>
    </row>
    <row r="16" spans="10:34" ht="12" customHeight="1">
      <c r="J16" s="26"/>
      <c r="K16" s="26"/>
      <c r="L16" s="26"/>
      <c r="M16" s="26"/>
      <c r="N16" s="26"/>
      <c r="O16" s="26"/>
      <c r="P16" s="26"/>
      <c r="R16" s="26"/>
      <c r="T16" s="26"/>
      <c r="V16" s="26"/>
      <c r="X16" s="26"/>
      <c r="Y16" s="26"/>
      <c r="Z16" s="26"/>
      <c r="AA16" s="26"/>
      <c r="AB16" s="26"/>
      <c r="AC16" s="26"/>
      <c r="AD16" s="26"/>
      <c r="AE16" s="26"/>
      <c r="AF16" s="26"/>
      <c r="AG16" s="26"/>
      <c r="AH16" s="26"/>
    </row>
    <row r="17" spans="2:34" ht="12.75">
      <c r="B17" s="21" t="s">
        <v>365</v>
      </c>
      <c r="C17" s="21" t="s">
        <v>366</v>
      </c>
      <c r="J17" s="26"/>
      <c r="K17" s="26"/>
      <c r="L17" s="26"/>
      <c r="M17" s="26"/>
      <c r="N17" s="26"/>
      <c r="O17" s="26"/>
      <c r="P17" s="26"/>
      <c r="R17" s="26"/>
      <c r="T17" s="26"/>
      <c r="V17" s="26"/>
      <c r="X17" s="26"/>
      <c r="Y17" s="26"/>
      <c r="Z17" s="26"/>
      <c r="AA17" s="26"/>
      <c r="AB17" s="26"/>
      <c r="AC17" s="26"/>
      <c r="AD17" s="26"/>
      <c r="AE17" s="26"/>
      <c r="AF17" s="26"/>
      <c r="AG17" s="26"/>
      <c r="AH17" s="26"/>
    </row>
    <row r="18" spans="3:34" ht="12.75">
      <c r="C18" s="61" t="s">
        <v>360</v>
      </c>
      <c r="D18" s="61" t="s">
        <v>361</v>
      </c>
      <c r="H18" s="58">
        <v>4524.806695</v>
      </c>
      <c r="J18" s="26">
        <f>H18/H$7</f>
        <v>0.25974482324006093</v>
      </c>
      <c r="K18" s="26"/>
      <c r="L18" s="26">
        <v>0.2607389746656426</v>
      </c>
      <c r="M18" s="26"/>
      <c r="N18" s="26">
        <v>0.2617752502636212</v>
      </c>
      <c r="O18" s="26"/>
      <c r="P18" s="26">
        <v>0.27747834403728344</v>
      </c>
      <c r="Q18" s="26"/>
      <c r="R18" s="26">
        <v>0.30001483508279553</v>
      </c>
      <c r="T18" s="26">
        <v>0.3538172804727074</v>
      </c>
      <c r="V18" s="26">
        <v>0.39115762509739327</v>
      </c>
      <c r="X18" s="26">
        <v>0.41772121073282825</v>
      </c>
      <c r="Z18" s="26">
        <v>0.4389805171206733</v>
      </c>
      <c r="AA18" s="26"/>
      <c r="AB18" s="26">
        <v>0.44741237943582113</v>
      </c>
      <c r="AC18" s="26"/>
      <c r="AD18" s="26">
        <v>0.37408023616144204</v>
      </c>
      <c r="AE18" s="26"/>
      <c r="AF18" s="26">
        <v>0.2774432906219701</v>
      </c>
      <c r="AG18" s="26"/>
      <c r="AH18" s="26">
        <v>0.207</v>
      </c>
    </row>
    <row r="19" spans="3:34" ht="14.25">
      <c r="C19" s="62" t="s">
        <v>362</v>
      </c>
      <c r="D19" s="22" t="s">
        <v>363</v>
      </c>
      <c r="E19" s="22"/>
      <c r="H19" s="63">
        <v>120.30596664504753</v>
      </c>
      <c r="J19" s="39">
        <f>H19/H$7</f>
        <v>0.006906118680268292</v>
      </c>
      <c r="K19" s="64"/>
      <c r="L19" s="39">
        <v>0.007807733440732788</v>
      </c>
      <c r="M19" s="64"/>
      <c r="N19" s="39">
        <v>0.007132563150477995</v>
      </c>
      <c r="O19" s="64"/>
      <c r="P19" s="39">
        <v>0.009091950325511078</v>
      </c>
      <c r="Q19" s="64"/>
      <c r="R19" s="39">
        <v>0.010268493175886052</v>
      </c>
      <c r="T19" s="39">
        <v>0.008647986259467114</v>
      </c>
      <c r="V19" s="39">
        <v>0.009487515789407005</v>
      </c>
      <c r="X19" s="39">
        <v>0.008441339250082894</v>
      </c>
      <c r="Z19" s="39">
        <v>0.009613892126740216</v>
      </c>
      <c r="AA19" s="26"/>
      <c r="AB19" s="39">
        <v>0.011255007216135511</v>
      </c>
      <c r="AC19" s="26"/>
      <c r="AD19" s="39">
        <v>0.011398913281820489</v>
      </c>
      <c r="AE19" s="26"/>
      <c r="AF19" s="39">
        <v>0.008579758520463672</v>
      </c>
      <c r="AG19" s="26"/>
      <c r="AH19" s="39">
        <v>0.01</v>
      </c>
    </row>
    <row r="20" spans="3:34" ht="12.75">
      <c r="C20" s="61" t="s">
        <v>364</v>
      </c>
      <c r="D20" s="21" t="s">
        <v>367</v>
      </c>
      <c r="H20" s="58">
        <f>H19+H18</f>
        <v>4645.112661645047</v>
      </c>
      <c r="J20" s="64">
        <f>SUM(J18:J19)</f>
        <v>0.26665094192032923</v>
      </c>
      <c r="K20" s="64"/>
      <c r="L20" s="64">
        <f>SUM(L18:L19)</f>
        <v>0.2685467081063754</v>
      </c>
      <c r="M20" s="64"/>
      <c r="N20" s="64">
        <f>SUM(N18:N19)</f>
        <v>0.2689078134140992</v>
      </c>
      <c r="O20" s="64"/>
      <c r="P20" s="64">
        <f>SUM(P18:P19)</f>
        <v>0.2865702943627945</v>
      </c>
      <c r="R20" s="64">
        <f>SUM(R18:R19)</f>
        <v>0.3102833282586816</v>
      </c>
      <c r="T20" s="64">
        <f>SUM(T18:T19)</f>
        <v>0.3624652667321745</v>
      </c>
      <c r="V20" s="64">
        <f>SUM(V18:V19)</f>
        <v>0.40064514088680026</v>
      </c>
      <c r="X20" s="64">
        <f>SUM(X18:X19)</f>
        <v>0.42616254998291114</v>
      </c>
      <c r="Y20" s="26"/>
      <c r="Z20" s="64">
        <f>SUM(Z18:Z19)</f>
        <v>0.44859440924741356</v>
      </c>
      <c r="AA20" s="26"/>
      <c r="AB20" s="64">
        <f>SUM(AB18:AB19)</f>
        <v>0.45866738665195667</v>
      </c>
      <c r="AC20" s="26"/>
      <c r="AD20" s="64">
        <f>SUM(AD18:AD19)</f>
        <v>0.3854791494432625</v>
      </c>
      <c r="AE20" s="26"/>
      <c r="AF20" s="64">
        <f>SUM(AF18:AF19)</f>
        <v>0.28602304914243376</v>
      </c>
      <c r="AG20" s="26"/>
      <c r="AH20" s="64">
        <f>SUM(AH18:AH19)</f>
        <v>0.217</v>
      </c>
    </row>
    <row r="21" spans="10:34" ht="12" customHeight="1">
      <c r="J21" s="26"/>
      <c r="K21" s="26"/>
      <c r="L21" s="26"/>
      <c r="M21" s="26"/>
      <c r="N21" s="26"/>
      <c r="O21" s="26"/>
      <c r="P21" s="26"/>
      <c r="R21" s="26"/>
      <c r="T21" s="26"/>
      <c r="V21" s="26"/>
      <c r="X21" s="26"/>
      <c r="Y21" s="26"/>
      <c r="Z21" s="26"/>
      <c r="AA21" s="26"/>
      <c r="AB21" s="26"/>
      <c r="AC21" s="26"/>
      <c r="AD21" s="26"/>
      <c r="AE21" s="26"/>
      <c r="AF21" s="26"/>
      <c r="AG21" s="26"/>
      <c r="AH21" s="26"/>
    </row>
    <row r="22" spans="2:34" ht="12.75">
      <c r="B22" s="21" t="s">
        <v>368</v>
      </c>
      <c r="C22" s="21" t="s">
        <v>369</v>
      </c>
      <c r="J22" s="26"/>
      <c r="K22" s="26"/>
      <c r="L22" s="26"/>
      <c r="M22" s="26"/>
      <c r="N22" s="26"/>
      <c r="O22" s="26"/>
      <c r="P22" s="26"/>
      <c r="R22" s="26"/>
      <c r="T22" s="26"/>
      <c r="V22" s="26"/>
      <c r="X22" s="26"/>
      <c r="Y22" s="26"/>
      <c r="Z22" s="26"/>
      <c r="AA22" s="26"/>
      <c r="AB22" s="26"/>
      <c r="AC22" s="26"/>
      <c r="AD22" s="26"/>
      <c r="AE22" s="26"/>
      <c r="AF22" s="26"/>
      <c r="AG22" s="26"/>
      <c r="AH22" s="26"/>
    </row>
    <row r="23" spans="3:34" ht="12.75">
      <c r="C23" s="61" t="s">
        <v>360</v>
      </c>
      <c r="D23" s="61" t="s">
        <v>361</v>
      </c>
      <c r="H23" s="58">
        <f>H18+H13</f>
        <v>8253.897738</v>
      </c>
      <c r="J23" s="26">
        <f>H23/H$7</f>
        <v>0.4738118893272077</v>
      </c>
      <c r="K23" s="26"/>
      <c r="L23" s="26">
        <v>0.46844762927179123</v>
      </c>
      <c r="M23" s="26"/>
      <c r="N23" s="26">
        <v>0.46008266027041567</v>
      </c>
      <c r="O23" s="26"/>
      <c r="P23" s="26">
        <v>0.47784994513600093</v>
      </c>
      <c r="Q23" s="26"/>
      <c r="R23" s="26">
        <v>0.504969251778196</v>
      </c>
      <c r="T23" s="26">
        <f>T13+T18</f>
        <v>0.5843824756364602</v>
      </c>
      <c r="V23" s="26">
        <f>V13+V18</f>
        <v>0.6531440907389059</v>
      </c>
      <c r="X23" s="26">
        <f>X13+X18</f>
        <v>0.7009631952142457</v>
      </c>
      <c r="Z23" s="26">
        <f>Z13+Z18</f>
        <v>0.7265165869039488</v>
      </c>
      <c r="AA23" s="26"/>
      <c r="AB23" s="26">
        <f>AB13+AB18</f>
        <v>0.7484503484406673</v>
      </c>
      <c r="AC23" s="26"/>
      <c r="AD23" s="26">
        <f>AD13+AD18</f>
        <v>0.6398905632768177</v>
      </c>
      <c r="AE23" s="26"/>
      <c r="AF23" s="26">
        <f>AF13+AF18</f>
        <v>0.5079337215900963</v>
      </c>
      <c r="AG23" s="26"/>
      <c r="AH23" s="26">
        <f>AH13+AH18</f>
        <v>0.404</v>
      </c>
    </row>
    <row r="24" spans="3:34" ht="14.25">
      <c r="C24" s="65" t="s">
        <v>362</v>
      </c>
      <c r="D24" s="22" t="s">
        <v>363</v>
      </c>
      <c r="E24" s="22"/>
      <c r="H24" s="63">
        <f>H19+H14</f>
        <v>161.30879837999998</v>
      </c>
      <c r="J24" s="39">
        <f>H24/H$7</f>
        <v>0.009259870784884373</v>
      </c>
      <c r="K24" s="64"/>
      <c r="L24" s="39">
        <v>0.010458962142866828</v>
      </c>
      <c r="M24" s="64"/>
      <c r="N24" s="39">
        <v>0.00914403127109562</v>
      </c>
      <c r="O24" s="64"/>
      <c r="P24" s="39">
        <v>0.011863481829341457</v>
      </c>
      <c r="Q24" s="64"/>
      <c r="R24" s="39">
        <v>0.014005922555386538</v>
      </c>
      <c r="T24" s="39">
        <f>T19+T14</f>
        <v>0.011740410344104148</v>
      </c>
      <c r="V24" s="39">
        <f>V19+V14</f>
        <v>0.012925770830254776</v>
      </c>
      <c r="X24" s="39">
        <f>X19+X14</f>
        <v>0.012986675769358299</v>
      </c>
      <c r="Z24" s="39">
        <f>Z19+Z14</f>
        <v>0.015812322576875357</v>
      </c>
      <c r="AA24" s="26"/>
      <c r="AB24" s="39">
        <f>AB19+AB14</f>
        <v>0.01882785202153129</v>
      </c>
      <c r="AC24" s="26"/>
      <c r="AD24" s="39">
        <f>AD19+AD14</f>
        <v>0.01949864316675584</v>
      </c>
      <c r="AE24" s="26"/>
      <c r="AF24" s="39">
        <f>AF19+AF14</f>
        <v>0.015707529513054135</v>
      </c>
      <c r="AG24" s="26"/>
      <c r="AH24" s="39">
        <f>AH19+AH14</f>
        <v>0.02</v>
      </c>
    </row>
    <row r="25" spans="3:34" ht="12.75">
      <c r="C25" s="61" t="s">
        <v>364</v>
      </c>
      <c r="D25" s="21" t="s">
        <v>370</v>
      </c>
      <c r="H25" s="58">
        <f>H24+H23</f>
        <v>8415.20653638</v>
      </c>
      <c r="J25" s="26">
        <f>SUM(J23:J24)</f>
        <v>0.4830717601120921</v>
      </c>
      <c r="K25" s="26"/>
      <c r="L25" s="64">
        <f>SUM(L23:L24)</f>
        <v>0.4789065914146581</v>
      </c>
      <c r="M25" s="26"/>
      <c r="N25" s="64">
        <f>SUM(N23:N24)</f>
        <v>0.4692266915415113</v>
      </c>
      <c r="O25" s="26"/>
      <c r="P25" s="64">
        <f>SUM(P23:P24)</f>
        <v>0.48971342696534237</v>
      </c>
      <c r="R25" s="64">
        <f>SUM(R23:R24)</f>
        <v>0.5189751743335825</v>
      </c>
      <c r="T25" s="26">
        <f>SUM(T23:T24)</f>
        <v>0.5961228859805643</v>
      </c>
      <c r="V25" s="26">
        <f>SUM(V23:V24)</f>
        <v>0.6660698615691607</v>
      </c>
      <c r="X25" s="26">
        <f>SUM(X23:X24)</f>
        <v>0.713949870983604</v>
      </c>
      <c r="Y25" s="26"/>
      <c r="Z25" s="26">
        <f>SUM(Z23:Z24)</f>
        <v>0.7423289094808242</v>
      </c>
      <c r="AA25" s="26"/>
      <c r="AB25" s="26">
        <f>SUM(AB23:AB24)</f>
        <v>0.7672782004621985</v>
      </c>
      <c r="AC25" s="26"/>
      <c r="AD25" s="26">
        <f>SUM(AD23:AD24)</f>
        <v>0.6593892064435736</v>
      </c>
      <c r="AE25" s="26"/>
      <c r="AF25" s="26">
        <f>SUM(AF23:AF24)</f>
        <v>0.5236412511031504</v>
      </c>
      <c r="AG25" s="26"/>
      <c r="AH25" s="26">
        <f>SUM(AH23:AH24)</f>
        <v>0.42400000000000004</v>
      </c>
    </row>
    <row r="26" spans="10:34" ht="12.75">
      <c r="J26" s="26"/>
      <c r="K26" s="26"/>
      <c r="L26" s="26"/>
      <c r="M26" s="26"/>
      <c r="N26" s="26"/>
      <c r="O26" s="26"/>
      <c r="P26" s="26"/>
      <c r="R26" s="26"/>
      <c r="T26" s="26"/>
      <c r="V26" s="26"/>
      <c r="X26" s="26"/>
      <c r="Y26" s="26"/>
      <c r="Z26" s="26"/>
      <c r="AA26" s="26"/>
      <c r="AB26" s="26"/>
      <c r="AC26" s="26"/>
      <c r="AD26" s="26"/>
      <c r="AE26" s="26"/>
      <c r="AF26" s="26"/>
      <c r="AG26" s="26"/>
      <c r="AH26" s="26"/>
    </row>
    <row r="27" spans="1:34" ht="14.25">
      <c r="A27" s="21">
        <v>2</v>
      </c>
      <c r="B27" s="21" t="s">
        <v>371</v>
      </c>
      <c r="H27" s="58">
        <v>-554.3454760000003</v>
      </c>
      <c r="J27" s="26">
        <f>H27/H$7</f>
        <v>-0.03182199315534462</v>
      </c>
      <c r="K27" s="26"/>
      <c r="L27" s="26">
        <v>0.06857897674663456</v>
      </c>
      <c r="M27" s="26"/>
      <c r="N27" s="26">
        <v>0.13797861878493656</v>
      </c>
      <c r="O27" s="26"/>
      <c r="P27" s="26">
        <v>0.1438588632586134</v>
      </c>
      <c r="Q27" s="26"/>
      <c r="R27" s="26">
        <v>0.17499825999725227</v>
      </c>
      <c r="T27" s="26">
        <v>0.13262841342824427</v>
      </c>
      <c r="V27" s="26">
        <v>0.11022005946454373</v>
      </c>
      <c r="X27" s="26">
        <v>0.039370949219528543</v>
      </c>
      <c r="Z27" s="26">
        <v>0.01269698816523157</v>
      </c>
      <c r="AA27" s="26"/>
      <c r="AB27" s="26">
        <v>-0.016902455560738328</v>
      </c>
      <c r="AC27" s="26"/>
      <c r="AD27" s="26">
        <v>-0.0010227379672029802</v>
      </c>
      <c r="AE27" s="26"/>
      <c r="AF27" s="26">
        <v>0.02094000702991328</v>
      </c>
      <c r="AG27" s="26"/>
      <c r="AH27" s="26">
        <v>0.043</v>
      </c>
    </row>
    <row r="28" spans="10:34" ht="12.75">
      <c r="J28" s="26"/>
      <c r="K28" s="26"/>
      <c r="L28" s="26"/>
      <c r="M28" s="26"/>
      <c r="N28" s="26"/>
      <c r="O28" s="26"/>
      <c r="P28" s="26"/>
      <c r="R28" s="26"/>
      <c r="T28" s="26"/>
      <c r="V28" s="26"/>
      <c r="X28" s="26"/>
      <c r="Y28" s="26"/>
      <c r="Z28" s="26"/>
      <c r="AA28" s="26"/>
      <c r="AB28" s="26"/>
      <c r="AC28" s="26"/>
      <c r="AD28" s="26"/>
      <c r="AE28" s="26"/>
      <c r="AF28" s="26"/>
      <c r="AG28" s="26"/>
      <c r="AH28" s="26"/>
    </row>
    <row r="29" spans="1:34" ht="12.75">
      <c r="A29" s="21">
        <v>3</v>
      </c>
      <c r="B29" s="21" t="s">
        <v>372</v>
      </c>
      <c r="H29" s="58">
        <f>+H27+H23</f>
        <v>7699.552261999999</v>
      </c>
      <c r="J29" s="26">
        <f>SUM(J23,J27)</f>
        <v>0.4419898961718631</v>
      </c>
      <c r="K29" s="26"/>
      <c r="L29" s="26">
        <f>SUM(L23,L27)</f>
        <v>0.5370266060184258</v>
      </c>
      <c r="M29" s="26"/>
      <c r="N29" s="26">
        <f>SUM(N23,N27)</f>
        <v>0.5980612790553522</v>
      </c>
      <c r="O29" s="26"/>
      <c r="P29" s="26">
        <f>SUM(P23,P27)</f>
        <v>0.6217088083946143</v>
      </c>
      <c r="R29" s="26">
        <f>SUM(R23,R27)</f>
        <v>0.6799675117754482</v>
      </c>
      <c r="T29" s="26">
        <f>SUM(T23,T27)</f>
        <v>0.7170108890647044</v>
      </c>
      <c r="V29" s="26">
        <f>SUM(V23,V27)</f>
        <v>0.7633641502034496</v>
      </c>
      <c r="X29" s="26">
        <f>SUM(X23,X27)</f>
        <v>0.7403341444337742</v>
      </c>
      <c r="Y29" s="26"/>
      <c r="Z29" s="26">
        <f>SUM(Z23,Z27)</f>
        <v>0.7392135750691804</v>
      </c>
      <c r="AA29" s="26"/>
      <c r="AB29" s="26">
        <f>SUM(AB23,AB27)</f>
        <v>0.7315478928799289</v>
      </c>
      <c r="AC29" s="26"/>
      <c r="AD29" s="26">
        <f>SUM(AD23,AD27)</f>
        <v>0.6388678253096147</v>
      </c>
      <c r="AE29" s="26"/>
      <c r="AF29" s="26">
        <f>SUM(AF23,AF27)</f>
        <v>0.5288737286200096</v>
      </c>
      <c r="AG29" s="26"/>
      <c r="AH29" s="26">
        <f>SUM(AH23,AH27)</f>
        <v>0.447</v>
      </c>
    </row>
    <row r="30" spans="2:34" ht="12.75">
      <c r="B30" s="21" t="s">
        <v>373</v>
      </c>
      <c r="J30" s="26"/>
      <c r="K30" s="26"/>
      <c r="L30" s="26"/>
      <c r="M30" s="26"/>
      <c r="N30" s="26"/>
      <c r="O30" s="26"/>
      <c r="P30" s="26"/>
      <c r="R30" s="26"/>
      <c r="T30" s="26"/>
      <c r="V30" s="26"/>
      <c r="X30" s="26"/>
      <c r="Y30" s="26"/>
      <c r="Z30" s="26"/>
      <c r="AA30" s="26"/>
      <c r="AB30" s="26"/>
      <c r="AC30" s="26"/>
      <c r="AD30" s="26"/>
      <c r="AE30" s="26"/>
      <c r="AF30" s="26"/>
      <c r="AG30" s="26"/>
      <c r="AH30" s="26"/>
    </row>
    <row r="31" spans="10:34" ht="6.75" customHeight="1">
      <c r="J31" s="26"/>
      <c r="K31" s="26"/>
      <c r="L31" s="26"/>
      <c r="M31" s="26"/>
      <c r="N31" s="26"/>
      <c r="O31" s="26"/>
      <c r="P31" s="26"/>
      <c r="R31" s="26"/>
      <c r="T31" s="26"/>
      <c r="V31" s="26"/>
      <c r="X31" s="26"/>
      <c r="Y31" s="26"/>
      <c r="Z31" s="26"/>
      <c r="AA31" s="26"/>
      <c r="AB31" s="26"/>
      <c r="AC31" s="26"/>
      <c r="AD31" s="26"/>
      <c r="AE31" s="26"/>
      <c r="AF31" s="26"/>
      <c r="AG31" s="26"/>
      <c r="AH31" s="26"/>
    </row>
    <row r="32" spans="1:34" ht="12.75">
      <c r="A32" s="21">
        <v>4</v>
      </c>
      <c r="B32" s="21" t="s">
        <v>374</v>
      </c>
      <c r="J32" s="26"/>
      <c r="K32" s="26"/>
      <c r="L32" s="26"/>
      <c r="M32" s="26"/>
      <c r="N32" s="26"/>
      <c r="O32" s="26"/>
      <c r="P32" s="26"/>
      <c r="R32" s="26"/>
      <c r="T32" s="26"/>
      <c r="V32" s="26"/>
      <c r="X32" s="26"/>
      <c r="Y32" s="26"/>
      <c r="Z32" s="26"/>
      <c r="AA32" s="26"/>
      <c r="AB32" s="26"/>
      <c r="AC32" s="26"/>
      <c r="AD32" s="26"/>
      <c r="AE32" s="26"/>
      <c r="AF32" s="26"/>
      <c r="AG32" s="26"/>
      <c r="AH32" s="26"/>
    </row>
    <row r="33" spans="2:34" ht="12.75">
      <c r="B33" s="21" t="s">
        <v>359</v>
      </c>
      <c r="C33" s="21" t="s">
        <v>375</v>
      </c>
      <c r="H33" s="58">
        <v>1592.172329747018</v>
      </c>
      <c r="J33" s="26">
        <f>H33/H$7</f>
        <v>0.09139805260959444</v>
      </c>
      <c r="K33" s="26"/>
      <c r="L33" s="26">
        <v>0.09426484916527415</v>
      </c>
      <c r="M33" s="26"/>
      <c r="N33" s="26">
        <v>0.09691558834306611</v>
      </c>
      <c r="O33" s="26"/>
      <c r="P33" s="26">
        <v>0.11778057896805941</v>
      </c>
      <c r="Q33" s="26"/>
      <c r="R33" s="26">
        <v>0.11620320487739008</v>
      </c>
      <c r="T33" s="26">
        <v>0.11968848711797905</v>
      </c>
      <c r="V33" s="26">
        <v>0.1173600658261413</v>
      </c>
      <c r="X33" s="26">
        <v>0.11421740411053741</v>
      </c>
      <c r="Z33" s="26">
        <v>0.09944277904249749</v>
      </c>
      <c r="AA33" s="26"/>
      <c r="AB33" s="26">
        <v>0.09795131173818206</v>
      </c>
      <c r="AC33" s="26"/>
      <c r="AD33" s="26">
        <v>0.0762990709226964</v>
      </c>
      <c r="AE33" s="26"/>
      <c r="AF33" s="26">
        <v>0.05632626477933678</v>
      </c>
      <c r="AG33" s="26"/>
      <c r="AH33" s="26">
        <v>0.056</v>
      </c>
    </row>
    <row r="34" spans="2:34" ht="14.25">
      <c r="B34" s="21" t="s">
        <v>365</v>
      </c>
      <c r="C34" s="62" t="s">
        <v>376</v>
      </c>
      <c r="D34" s="22"/>
      <c r="E34" s="22"/>
      <c r="H34" s="63">
        <v>1655.8083314611258</v>
      </c>
      <c r="J34" s="39">
        <f>H34/H$7</f>
        <v>0.09505105330798895</v>
      </c>
      <c r="K34" s="64"/>
      <c r="L34" s="39">
        <v>0.09388641632448427</v>
      </c>
      <c r="M34" s="64"/>
      <c r="N34" s="39">
        <v>0.061072226731385834</v>
      </c>
      <c r="O34" s="64"/>
      <c r="P34" s="39">
        <v>0.06188224093176087</v>
      </c>
      <c r="Q34" s="64"/>
      <c r="R34" s="39">
        <v>0.0614147427073622</v>
      </c>
      <c r="T34" s="39">
        <v>0.06298026025341609</v>
      </c>
      <c r="V34" s="39">
        <v>0.06245262507245786</v>
      </c>
      <c r="X34" s="39">
        <v>0.13918008943262883</v>
      </c>
      <c r="Z34" s="39">
        <v>0.10163070952087375</v>
      </c>
      <c r="AA34" s="26"/>
      <c r="AB34" s="39">
        <v>0.10981817838592625</v>
      </c>
      <c r="AC34" s="26"/>
      <c r="AD34" s="39">
        <v>0.09063459495196599</v>
      </c>
      <c r="AE34" s="26"/>
      <c r="AF34" s="39">
        <v>0.08057632788946936</v>
      </c>
      <c r="AG34" s="26"/>
      <c r="AH34" s="39">
        <v>0.069</v>
      </c>
    </row>
    <row r="35" spans="2:34" ht="12.75">
      <c r="B35" s="21" t="s">
        <v>368</v>
      </c>
      <c r="C35" s="21" t="s">
        <v>377</v>
      </c>
      <c r="H35" s="58">
        <f>H34+H33</f>
        <v>3247.980661208144</v>
      </c>
      <c r="J35" s="26">
        <f>SUM(J33:J34)</f>
        <v>0.1864491059175834</v>
      </c>
      <c r="K35" s="26"/>
      <c r="L35" s="26">
        <f>SUM(L33:L34)</f>
        <v>0.1881512654897584</v>
      </c>
      <c r="M35" s="26"/>
      <c r="N35" s="26">
        <f>SUM(N33:N34)</f>
        <v>0.15798781507445195</v>
      </c>
      <c r="O35" s="26"/>
      <c r="P35" s="26">
        <f>SUM(P33:P34)</f>
        <v>0.17966281989982028</v>
      </c>
      <c r="R35" s="26">
        <f>SUM(R33:R34)</f>
        <v>0.17761794758475227</v>
      </c>
      <c r="T35" s="26">
        <f>SUM(T33:T34)</f>
        <v>0.18266874737139516</v>
      </c>
      <c r="V35" s="26">
        <f>SUM(V33:V34)</f>
        <v>0.17981269089859914</v>
      </c>
      <c r="X35" s="26">
        <f>SUM(X33:X34)</f>
        <v>0.2533974935431662</v>
      </c>
      <c r="Y35" s="26"/>
      <c r="Z35" s="26">
        <f>SUM(Z33:Z34)</f>
        <v>0.20107348856337123</v>
      </c>
      <c r="AA35" s="26"/>
      <c r="AB35" s="26">
        <f>SUM(AB33:AB34)</f>
        <v>0.2077694901241083</v>
      </c>
      <c r="AC35" s="26"/>
      <c r="AD35" s="26">
        <f>SUM(AD33:AD34)</f>
        <v>0.1669336658746624</v>
      </c>
      <c r="AE35" s="26"/>
      <c r="AF35" s="26">
        <f>SUM(AF33:AF34)</f>
        <v>0.13690259266880614</v>
      </c>
      <c r="AG35" s="26"/>
      <c r="AH35" s="26">
        <f>SUM(AH33:AH34)</f>
        <v>0.125</v>
      </c>
    </row>
    <row r="36" spans="10:34" ht="12.75">
      <c r="J36" s="26"/>
      <c r="K36" s="26"/>
      <c r="L36" s="26"/>
      <c r="M36" s="26"/>
      <c r="N36" s="26"/>
      <c r="O36" s="26"/>
      <c r="P36" s="26"/>
      <c r="R36" s="26"/>
      <c r="T36" s="26"/>
      <c r="V36" s="26"/>
      <c r="X36" s="26"/>
      <c r="Y36" s="26"/>
      <c r="Z36" s="26"/>
      <c r="AA36" s="26"/>
      <c r="AB36" s="26"/>
      <c r="AC36" s="26"/>
      <c r="AD36" s="26"/>
      <c r="AE36" s="26"/>
      <c r="AF36" s="26"/>
      <c r="AG36" s="26"/>
      <c r="AH36" s="26"/>
    </row>
    <row r="37" spans="1:34" ht="12.75">
      <c r="A37" s="21">
        <v>5</v>
      </c>
      <c r="B37" s="21" t="s">
        <v>378</v>
      </c>
      <c r="H37" s="58">
        <v>1346.0913711876074</v>
      </c>
      <c r="J37" s="26">
        <f>H37/H$7</f>
        <v>0.07727186791436982</v>
      </c>
      <c r="K37" s="26"/>
      <c r="L37" s="26">
        <v>0.07941163849332136</v>
      </c>
      <c r="M37" s="26"/>
      <c r="N37" s="26">
        <v>0.07755940909420483</v>
      </c>
      <c r="O37" s="26"/>
      <c r="P37" s="26">
        <v>0.07337523104610977</v>
      </c>
      <c r="Q37" s="26"/>
      <c r="R37" s="26">
        <v>0.07302524515441505</v>
      </c>
      <c r="T37" s="26">
        <v>0.07392449763352012</v>
      </c>
      <c r="V37" s="26">
        <v>0.07831364435035545</v>
      </c>
      <c r="X37" s="26">
        <v>0.08207844637819432</v>
      </c>
      <c r="Z37" s="26">
        <v>0.07619275555198897</v>
      </c>
      <c r="AA37" s="26"/>
      <c r="AB37" s="26">
        <v>0.0769878400376385</v>
      </c>
      <c r="AC37" s="26"/>
      <c r="AD37" s="26">
        <v>0.07360439427686037</v>
      </c>
      <c r="AE37" s="26"/>
      <c r="AF37" s="26">
        <v>0.06654105389850523</v>
      </c>
      <c r="AG37" s="26"/>
      <c r="AH37" s="26">
        <v>0.0595</v>
      </c>
    </row>
    <row r="38" spans="10:34" ht="12.75">
      <c r="J38" s="26"/>
      <c r="K38" s="26"/>
      <c r="L38" s="26"/>
      <c r="M38" s="26"/>
      <c r="N38" s="26"/>
      <c r="O38" s="26"/>
      <c r="P38" s="26"/>
      <c r="Q38" s="26"/>
      <c r="R38" s="26"/>
      <c r="T38" s="26"/>
      <c r="V38" s="26"/>
      <c r="X38" s="26"/>
      <c r="Z38" s="26"/>
      <c r="AA38" s="26"/>
      <c r="AB38" s="26"/>
      <c r="AC38" s="26"/>
      <c r="AD38" s="26"/>
      <c r="AE38" s="26"/>
      <c r="AF38" s="26"/>
      <c r="AG38" s="26"/>
      <c r="AH38" s="26"/>
    </row>
    <row r="39" spans="1:34" ht="12.75">
      <c r="A39" s="21">
        <v>6</v>
      </c>
      <c r="B39" s="21" t="s">
        <v>379</v>
      </c>
      <c r="H39" s="58">
        <v>629.7619906891416</v>
      </c>
      <c r="J39" s="26">
        <f>H39/H$7</f>
        <v>0.03615124976181109</v>
      </c>
      <c r="K39" s="26"/>
      <c r="L39" s="26">
        <v>0.03814267401591058</v>
      </c>
      <c r="M39" s="26"/>
      <c r="N39" s="26">
        <v>0.03768428525356595</v>
      </c>
      <c r="O39" s="26"/>
      <c r="P39" s="26">
        <v>0.03489292158051637</v>
      </c>
      <c r="Q39" s="26"/>
      <c r="R39" s="26">
        <v>0.034617479972900045</v>
      </c>
      <c r="T39" s="26">
        <v>0.03585524684283271</v>
      </c>
      <c r="V39" s="26">
        <v>0.036797022113809086</v>
      </c>
      <c r="X39" s="26">
        <v>0.04886066838150644</v>
      </c>
      <c r="Z39" s="26">
        <v>0.054652182085585865</v>
      </c>
      <c r="AA39" s="26"/>
      <c r="AB39" s="26">
        <v>0.056357653379022904</v>
      </c>
      <c r="AC39" s="26"/>
      <c r="AD39" s="26">
        <v>0.046980798263969004</v>
      </c>
      <c r="AE39" s="26"/>
      <c r="AF39" s="26">
        <v>0.036570228104852665</v>
      </c>
      <c r="AG39" s="26"/>
      <c r="AH39" s="26">
        <v>0.0325</v>
      </c>
    </row>
    <row r="40" spans="10:34" ht="12.75">
      <c r="J40" s="26"/>
      <c r="K40" s="26"/>
      <c r="L40" s="26"/>
      <c r="M40" s="26"/>
      <c r="N40" s="26"/>
      <c r="O40" s="26"/>
      <c r="P40" s="26"/>
      <c r="Q40" s="26"/>
      <c r="R40" s="26"/>
      <c r="T40" s="26"/>
      <c r="V40" s="26"/>
      <c r="X40" s="26"/>
      <c r="Z40" s="26"/>
      <c r="AA40" s="26"/>
      <c r="AB40" s="26"/>
      <c r="AC40" s="26"/>
      <c r="AD40" s="26"/>
      <c r="AE40" s="26"/>
      <c r="AF40" s="26"/>
      <c r="AG40" s="26"/>
      <c r="AH40" s="26"/>
    </row>
    <row r="41" spans="1:34" ht="12.75">
      <c r="A41" s="21">
        <v>7</v>
      </c>
      <c r="B41" s="21" t="s">
        <v>380</v>
      </c>
      <c r="H41" s="58">
        <v>961.2732681523266</v>
      </c>
      <c r="J41" s="26">
        <f>H41/H$7</f>
        <v>0.05518152972093358</v>
      </c>
      <c r="K41" s="26"/>
      <c r="L41" s="26">
        <v>0.0549804321247307</v>
      </c>
      <c r="M41" s="26"/>
      <c r="N41" s="26">
        <v>0.04759835586454231</v>
      </c>
      <c r="O41" s="26"/>
      <c r="P41" s="26">
        <v>0.04721683908494355</v>
      </c>
      <c r="Q41" s="26"/>
      <c r="R41" s="26">
        <v>0.05013443942822296</v>
      </c>
      <c r="T41" s="26">
        <v>0.050433148281682175</v>
      </c>
      <c r="V41" s="26">
        <v>0.06525022400816682</v>
      </c>
      <c r="X41" s="26">
        <v>0.07561248848907326</v>
      </c>
      <c r="Z41" s="26">
        <v>0.07267448431173221</v>
      </c>
      <c r="AA41" s="26"/>
      <c r="AB41" s="26">
        <v>0.0722071722447038</v>
      </c>
      <c r="AC41" s="26"/>
      <c r="AD41" s="26">
        <v>0.06428717005159494</v>
      </c>
      <c r="AE41" s="26"/>
      <c r="AF41" s="26">
        <v>0.053538918086730995</v>
      </c>
      <c r="AG41" s="26"/>
      <c r="AH41" s="26">
        <v>0.042</v>
      </c>
    </row>
    <row r="42" spans="10:34" ht="12.75">
      <c r="J42" s="26"/>
      <c r="K42" s="26"/>
      <c r="L42" s="26"/>
      <c r="M42" s="26"/>
      <c r="N42" s="26"/>
      <c r="O42" s="26"/>
      <c r="P42" s="26"/>
      <c r="Q42" s="26"/>
      <c r="R42" s="26"/>
      <c r="T42" s="26"/>
      <c r="V42" s="26"/>
      <c r="X42" s="26"/>
      <c r="Z42" s="26"/>
      <c r="AA42" s="26"/>
      <c r="AB42" s="26"/>
      <c r="AC42" s="26"/>
      <c r="AD42" s="26"/>
      <c r="AE42" s="26"/>
      <c r="AF42" s="26"/>
      <c r="AG42" s="26"/>
      <c r="AH42" s="26"/>
    </row>
    <row r="43" spans="1:34" ht="12.75">
      <c r="A43" s="21">
        <v>8</v>
      </c>
      <c r="B43" s="21" t="s">
        <v>381</v>
      </c>
      <c r="H43" s="58">
        <v>369.65864429449334</v>
      </c>
      <c r="J43" s="26">
        <f>H43/H$7</f>
        <v>0.021220115176971935</v>
      </c>
      <c r="K43" s="26"/>
      <c r="L43" s="26">
        <v>0.019696386362662927</v>
      </c>
      <c r="M43" s="26"/>
      <c r="N43" s="26">
        <v>0.021285644786096104</v>
      </c>
      <c r="O43" s="26"/>
      <c r="P43" s="26">
        <v>0.02136830658215506</v>
      </c>
      <c r="Q43" s="26"/>
      <c r="R43" s="26">
        <v>0.018033928610127634</v>
      </c>
      <c r="T43" s="26">
        <v>0.022984027410890777</v>
      </c>
      <c r="V43" s="26">
        <v>0.023774265995936104</v>
      </c>
      <c r="X43" s="26">
        <v>0.021709792798058833</v>
      </c>
      <c r="Z43" s="26">
        <v>0.02367285112875632</v>
      </c>
      <c r="AA43" s="26"/>
      <c r="AB43" s="26">
        <v>0.019169276435273754</v>
      </c>
      <c r="AC43" s="26"/>
      <c r="AD43" s="26">
        <v>0.019066952068640473</v>
      </c>
      <c r="AE43" s="26"/>
      <c r="AF43" s="26">
        <v>0.025216835069903288</v>
      </c>
      <c r="AG43" s="26"/>
      <c r="AH43" s="26">
        <v>0.024</v>
      </c>
    </row>
    <row r="44" spans="10:34" ht="12.75">
      <c r="J44" s="26"/>
      <c r="K44" s="26"/>
      <c r="L44" s="26"/>
      <c r="M44" s="26"/>
      <c r="N44" s="26"/>
      <c r="O44" s="26"/>
      <c r="P44" s="26"/>
      <c r="R44" s="26"/>
      <c r="T44" s="26"/>
      <c r="V44" s="26"/>
      <c r="X44" s="26"/>
      <c r="Y44" s="26"/>
      <c r="Z44" s="26"/>
      <c r="AA44" s="26"/>
      <c r="AB44" s="26"/>
      <c r="AC44" s="26"/>
      <c r="AD44" s="26"/>
      <c r="AE44" s="26"/>
      <c r="AF44" s="26"/>
      <c r="AG44" s="26"/>
      <c r="AH44" s="26"/>
    </row>
    <row r="45" spans="1:34" ht="12.75">
      <c r="A45" s="21">
        <v>9</v>
      </c>
      <c r="B45" s="21" t="s">
        <v>382</v>
      </c>
      <c r="H45" s="58">
        <f>SUM(H35:H43)</f>
        <v>6554.765935531713</v>
      </c>
      <c r="J45" s="26">
        <f>SUM(J35,J37,J39,J41,J43)</f>
        <v>0.3762738684916699</v>
      </c>
      <c r="K45" s="26"/>
      <c r="L45" s="26">
        <f>SUM(L35,L37,L39,L41,L43)</f>
        <v>0.380382396486384</v>
      </c>
      <c r="M45" s="26"/>
      <c r="N45" s="26">
        <f>SUM(N35,N37,N39,N41,N43)</f>
        <v>0.3421155100728612</v>
      </c>
      <c r="O45" s="26"/>
      <c r="P45" s="26">
        <f>SUM(P35,P37,P39,P41,P43)</f>
        <v>0.356516118193545</v>
      </c>
      <c r="R45" s="26">
        <f>SUM(R35,R37,R39,R41,R43)</f>
        <v>0.35342904075041803</v>
      </c>
      <c r="T45" s="26">
        <f>SUM(T35,T37,T39,T41,T43)</f>
        <v>0.3658656675403209</v>
      </c>
      <c r="V45" s="26">
        <f>SUM(V35,V37,V39,V41,V43)</f>
        <v>0.3839478473668666</v>
      </c>
      <c r="X45" s="26">
        <f>SUM(X35,X37,X39,X41,X43)</f>
        <v>0.4816588895899991</v>
      </c>
      <c r="Y45" s="26"/>
      <c r="Z45" s="26">
        <f>SUM(Z35,Z37,Z39,Z41,Z43)</f>
        <v>0.42826576164143465</v>
      </c>
      <c r="AA45" s="26"/>
      <c r="AB45" s="26">
        <f>SUM(AB35,AB37,AB39,AB41,AB43)</f>
        <v>0.4324914322207473</v>
      </c>
      <c r="AC45" s="26"/>
      <c r="AD45" s="26">
        <f>SUM(AD35,AD37,AD39,AD41,AD43)</f>
        <v>0.3708729805357272</v>
      </c>
      <c r="AE45" s="26"/>
      <c r="AF45" s="26">
        <f>SUM(AF35,AF37,AF39,AF41,AF43)</f>
        <v>0.3187696278287983</v>
      </c>
      <c r="AG45" s="26"/>
      <c r="AH45" s="26">
        <f>SUM(AH35,AH37,AH39,AH41,AH43)</f>
        <v>0.28300000000000003</v>
      </c>
    </row>
    <row r="46" spans="2:34" ht="12.75">
      <c r="B46" s="21" t="s">
        <v>503</v>
      </c>
      <c r="H46" s="58"/>
      <c r="J46" s="26"/>
      <c r="K46" s="26"/>
      <c r="L46" s="26"/>
      <c r="M46" s="26"/>
      <c r="N46" s="26"/>
      <c r="O46" s="26"/>
      <c r="P46" s="26"/>
      <c r="R46" s="26"/>
      <c r="T46" s="26"/>
      <c r="V46" s="26"/>
      <c r="X46" s="26"/>
      <c r="Y46" s="26"/>
      <c r="Z46" s="26"/>
      <c r="AA46" s="26"/>
      <c r="AB46" s="26"/>
      <c r="AC46" s="26"/>
      <c r="AD46" s="26"/>
      <c r="AE46" s="26"/>
      <c r="AF46" s="26"/>
      <c r="AG46" s="26"/>
      <c r="AH46" s="26"/>
    </row>
    <row r="47" spans="10:34" ht="12" customHeight="1">
      <c r="J47" s="26"/>
      <c r="K47" s="26"/>
      <c r="L47" s="26"/>
      <c r="M47" s="26"/>
      <c r="N47" s="26"/>
      <c r="O47" s="26"/>
      <c r="P47" s="26"/>
      <c r="R47" s="26"/>
      <c r="T47" s="26"/>
      <c r="V47" s="26"/>
      <c r="X47" s="26"/>
      <c r="Y47" s="26"/>
      <c r="Z47" s="26"/>
      <c r="AA47" s="26"/>
      <c r="AB47" s="26"/>
      <c r="AC47" s="26"/>
      <c r="AD47" s="26"/>
      <c r="AE47" s="26"/>
      <c r="AF47" s="26"/>
      <c r="AG47" s="26"/>
      <c r="AH47" s="26"/>
    </row>
    <row r="48" spans="1:34" ht="12.75">
      <c r="A48" s="21">
        <v>10</v>
      </c>
      <c r="B48" s="21" t="s">
        <v>383</v>
      </c>
      <c r="H48" s="58">
        <f>H29+H45</f>
        <v>14254.318197531713</v>
      </c>
      <c r="J48" s="26">
        <f>SUM(J45,J29)</f>
        <v>0.8182637646635329</v>
      </c>
      <c r="K48" s="26"/>
      <c r="L48" s="26">
        <f>SUM(L45,L29)</f>
        <v>0.9174090025048098</v>
      </c>
      <c r="M48" s="26"/>
      <c r="N48" s="26">
        <f>SUM(N45,N29)</f>
        <v>0.9401767891282133</v>
      </c>
      <c r="O48" s="26"/>
      <c r="P48" s="26">
        <f>SUM(P45,P29)</f>
        <v>0.9782249265881593</v>
      </c>
      <c r="R48" s="26">
        <f>SUM(R45,R29)</f>
        <v>1.0333965525258662</v>
      </c>
      <c r="T48" s="26">
        <f>SUM(T45,T29)</f>
        <v>1.0828765566050254</v>
      </c>
      <c r="V48" s="26">
        <f>SUM(V45,V29)</f>
        <v>1.1473119975703163</v>
      </c>
      <c r="X48" s="26">
        <f>SUM(X45,X29)</f>
        <v>1.2219930340237732</v>
      </c>
      <c r="Y48" s="26"/>
      <c r="Z48" s="26">
        <f>SUM(Z45,Z29)</f>
        <v>1.167479336710615</v>
      </c>
      <c r="AA48" s="26"/>
      <c r="AB48" s="26">
        <f>SUM(AB45,AB29)</f>
        <v>1.1640393251006762</v>
      </c>
      <c r="AC48" s="26"/>
      <c r="AD48" s="26">
        <f>SUM(AD45,AD29)</f>
        <v>1.0097408058453419</v>
      </c>
      <c r="AE48" s="26"/>
      <c r="AF48" s="26">
        <f>SUM(AF45,AF29)</f>
        <v>0.847643356448808</v>
      </c>
      <c r="AG48" s="26"/>
      <c r="AH48" s="26">
        <v>0.73</v>
      </c>
    </row>
    <row r="49" spans="2:34" ht="12.75">
      <c r="B49" s="21" t="s">
        <v>384</v>
      </c>
      <c r="J49" s="26"/>
      <c r="K49" s="26"/>
      <c r="L49" s="26"/>
      <c r="M49" s="26"/>
      <c r="N49" s="26"/>
      <c r="O49" s="26"/>
      <c r="P49" s="26"/>
      <c r="R49" s="26"/>
      <c r="T49" s="26"/>
      <c r="V49" s="26"/>
      <c r="X49" s="26"/>
      <c r="Y49" s="26"/>
      <c r="Z49" s="26"/>
      <c r="AA49" s="26"/>
      <c r="AB49" s="26"/>
      <c r="AC49" s="26"/>
      <c r="AD49" s="26"/>
      <c r="AE49" s="26"/>
      <c r="AF49" s="26"/>
      <c r="AG49" s="26"/>
      <c r="AH49" s="26"/>
    </row>
    <row r="50" spans="10:34" ht="7.5" customHeight="1">
      <c r="J50" s="26"/>
      <c r="K50" s="26"/>
      <c r="L50" s="26"/>
      <c r="M50" s="26"/>
      <c r="N50" s="26"/>
      <c r="O50" s="26"/>
      <c r="P50" s="26"/>
      <c r="R50" s="26"/>
      <c r="T50" s="26"/>
      <c r="V50" s="26"/>
      <c r="X50" s="26"/>
      <c r="Y50" s="26"/>
      <c r="Z50" s="26"/>
      <c r="AA50" s="26"/>
      <c r="AB50" s="26"/>
      <c r="AC50" s="26"/>
      <c r="AD50" s="26"/>
      <c r="AE50" s="26"/>
      <c r="AF50" s="26"/>
      <c r="AG50" s="26"/>
      <c r="AH50" s="26"/>
    </row>
    <row r="51" spans="1:34" ht="12.75">
      <c r="A51" s="21">
        <v>11</v>
      </c>
      <c r="B51" s="21" t="s">
        <v>385</v>
      </c>
      <c r="H51" s="58">
        <v>34.898802</v>
      </c>
      <c r="J51" s="26">
        <f>H51/H$7</f>
        <v>0.002003352577867392</v>
      </c>
      <c r="K51" s="26"/>
      <c r="L51" s="26">
        <v>0.0015794039019483886</v>
      </c>
      <c r="M51" s="26"/>
      <c r="N51" s="26">
        <v>0.0020294319379577947</v>
      </c>
      <c r="O51" s="26"/>
      <c r="P51" s="26">
        <v>0.0038360926950526445</v>
      </c>
      <c r="Q51" s="26"/>
      <c r="R51" s="26">
        <v>0.004472743007708628</v>
      </c>
      <c r="T51" s="26">
        <v>0.003666253137192827</v>
      </c>
      <c r="V51" s="26">
        <v>0.008739687434111807</v>
      </c>
      <c r="X51" s="26">
        <v>0.0008370122745565083</v>
      </c>
      <c r="Z51" s="26">
        <v>0.0016741445354792493</v>
      </c>
      <c r="AA51" s="26"/>
      <c r="AB51" s="26">
        <v>0.0019753429832104537</v>
      </c>
      <c r="AC51" s="26"/>
      <c r="AD51" s="26">
        <v>0.002399028261668897</v>
      </c>
      <c r="AE51" s="26"/>
      <c r="AF51" s="26">
        <v>0.001589761697421306</v>
      </c>
      <c r="AG51" s="26"/>
      <c r="AH51" s="26">
        <v>0.001</v>
      </c>
    </row>
    <row r="52" spans="10:34" ht="12.75">
      <c r="J52" s="26"/>
      <c r="K52" s="26"/>
      <c r="L52" s="26"/>
      <c r="M52" s="26"/>
      <c r="N52" s="26"/>
      <c r="O52" s="26"/>
      <c r="P52" s="26"/>
      <c r="R52" s="26"/>
      <c r="T52" s="26"/>
      <c r="V52" s="26"/>
      <c r="X52" s="26"/>
      <c r="Y52" s="26"/>
      <c r="Z52" s="26"/>
      <c r="AA52" s="26"/>
      <c r="AB52" s="26"/>
      <c r="AC52" s="26"/>
      <c r="AD52" s="26"/>
      <c r="AE52" s="26"/>
      <c r="AF52" s="26"/>
      <c r="AG52" s="26"/>
      <c r="AH52" s="26"/>
    </row>
    <row r="53" spans="1:34" ht="12.75">
      <c r="A53" s="21">
        <v>12</v>
      </c>
      <c r="B53" s="21" t="s">
        <v>386</v>
      </c>
      <c r="H53" s="58">
        <f>H7-H48-H51</f>
        <v>3130.9827124682884</v>
      </c>
      <c r="J53" s="26">
        <f>(1-J48-J51)</f>
        <v>0.17973288275859972</v>
      </c>
      <c r="K53" s="66"/>
      <c r="L53" s="26">
        <f>(1-L48-L51)</f>
        <v>0.08101159359324178</v>
      </c>
      <c r="M53" s="66"/>
      <c r="N53" s="26">
        <f>(1-N48-N51)</f>
        <v>0.057793778933828865</v>
      </c>
      <c r="O53" s="66"/>
      <c r="P53" s="26">
        <f>(1-P48-P51)</f>
        <v>0.017938980716788063</v>
      </c>
      <c r="R53" s="151">
        <f>(1-R48-R51)</f>
        <v>-0.03786929553357478</v>
      </c>
      <c r="T53" s="151">
        <f>(1-T48-T51)</f>
        <v>-0.08654280974221817</v>
      </c>
      <c r="V53" s="151">
        <f>(1-V48-V51)</f>
        <v>-0.15605168500442812</v>
      </c>
      <c r="X53" s="151">
        <f>(1-X48-X51)</f>
        <v>-0.22283004629832975</v>
      </c>
      <c r="Y53" s="66"/>
      <c r="Z53" s="66">
        <f>(1-Z48-Z51)</f>
        <v>-0.16915348124609436</v>
      </c>
      <c r="AA53" s="66"/>
      <c r="AB53" s="66">
        <f>(1-AB48-AB51)</f>
        <v>-0.16601466808388665</v>
      </c>
      <c r="AC53" s="26"/>
      <c r="AD53" s="151">
        <f>(1-AD48-AD51)</f>
        <v>-0.012139834107010769</v>
      </c>
      <c r="AE53" s="26"/>
      <c r="AF53" s="26">
        <f>(1-AF48-AF51)</f>
        <v>0.15076688185377074</v>
      </c>
      <c r="AG53" s="26"/>
      <c r="AH53" s="26">
        <v>0.269</v>
      </c>
    </row>
    <row r="54" spans="2:34" ht="14.25">
      <c r="B54" s="21" t="s">
        <v>387</v>
      </c>
      <c r="R54" s="26"/>
      <c r="T54" s="26"/>
      <c r="V54" s="26"/>
      <c r="X54" s="26"/>
      <c r="Y54" s="26"/>
      <c r="Z54" s="26"/>
      <c r="AA54" s="26"/>
      <c r="AB54" s="26"/>
      <c r="AC54" s="26"/>
      <c r="AD54" s="26"/>
      <c r="AE54" s="26"/>
      <c r="AF54" s="26"/>
      <c r="AG54" s="26"/>
      <c r="AH54" s="26"/>
    </row>
    <row r="55" spans="2:34" ht="12.75">
      <c r="B55" s="21" t="s">
        <v>388</v>
      </c>
      <c r="J55" s="58"/>
      <c r="L55" s="58">
        <f>L53*L7</f>
        <v>1431.670696299946</v>
      </c>
      <c r="N55" s="58">
        <f>N53*N7</f>
        <v>1037.552559531578</v>
      </c>
      <c r="P55" s="58">
        <f>P53*P7</f>
        <v>306.93132572590434</v>
      </c>
      <c r="R55" s="58">
        <f>R53*R7</f>
        <v>-614.5012588939427</v>
      </c>
      <c r="T55" s="58">
        <f>T53*T7</f>
        <v>-1244.6876623413416</v>
      </c>
      <c r="V55" s="58">
        <f>V53*V7</f>
        <v>-1885.7623450667443</v>
      </c>
      <c r="X55" s="58">
        <f>X53*X7</f>
        <v>-2326.4098035917054</v>
      </c>
      <c r="Y55" s="26"/>
      <c r="Z55" s="58">
        <f>Z53*Z7</f>
        <v>-1629.3166262434117</v>
      </c>
      <c r="AA55" s="67"/>
      <c r="AB55" s="58">
        <f>AB53*AB7</f>
        <v>-1505.3809070174032</v>
      </c>
      <c r="AC55" s="67"/>
      <c r="AD55" s="58">
        <f>AD53*AD7</f>
        <v>-132.36764947110012</v>
      </c>
      <c r="AE55" s="67"/>
      <c r="AF55" s="58">
        <f>AF53*AF7</f>
        <v>2009.9090373620222</v>
      </c>
      <c r="AG55" s="67"/>
      <c r="AH55" s="58">
        <v>4644</v>
      </c>
    </row>
    <row r="56" spans="24:34" ht="12.75">
      <c r="X56" s="26"/>
      <c r="Y56" s="26"/>
      <c r="Z56" s="26"/>
      <c r="AA56" s="26"/>
      <c r="AB56" s="26"/>
      <c r="AC56" s="26"/>
      <c r="AD56" s="26"/>
      <c r="AE56" s="26"/>
      <c r="AF56" s="26"/>
      <c r="AG56" s="26"/>
      <c r="AH56" s="26"/>
    </row>
    <row r="57" spans="2:34" ht="12.75">
      <c r="B57" s="21" t="s">
        <v>389</v>
      </c>
      <c r="X57" s="26"/>
      <c r="Y57" s="26"/>
      <c r="Z57" s="26"/>
      <c r="AA57" s="26"/>
      <c r="AB57" s="26"/>
      <c r="AC57" s="26"/>
      <c r="AD57" s="26"/>
      <c r="AE57" s="26"/>
      <c r="AF57" s="26"/>
      <c r="AG57" s="26"/>
      <c r="AH57" s="26"/>
    </row>
    <row r="58" spans="2:34" ht="14.25">
      <c r="B58" s="68" t="s">
        <v>353</v>
      </c>
      <c r="C58" s="69" t="s">
        <v>390</v>
      </c>
      <c r="D58" s="50"/>
      <c r="X58" s="26"/>
      <c r="Y58" s="26"/>
      <c r="Z58" s="26"/>
      <c r="AA58" s="26"/>
      <c r="AB58" s="26"/>
      <c r="AC58" s="26"/>
      <c r="AD58" s="26"/>
      <c r="AE58" s="26"/>
      <c r="AF58" s="26"/>
      <c r="AG58" s="26"/>
      <c r="AH58" s="26"/>
    </row>
    <row r="59" spans="2:34" ht="14.25">
      <c r="B59" s="68" t="s">
        <v>391</v>
      </c>
      <c r="C59" s="69" t="s">
        <v>392</v>
      </c>
      <c r="D59" s="50"/>
      <c r="X59" s="26"/>
      <c r="Y59" s="26"/>
      <c r="Z59" s="26"/>
      <c r="AA59" s="26"/>
      <c r="AB59" s="26"/>
      <c r="AC59" s="26"/>
      <c r="AD59" s="26"/>
      <c r="AE59" s="26"/>
      <c r="AF59" s="26"/>
      <c r="AG59" s="26"/>
      <c r="AH59" s="26"/>
    </row>
    <row r="60" spans="2:34" ht="28.5" customHeight="1">
      <c r="B60" s="68" t="s">
        <v>393</v>
      </c>
      <c r="C60" s="174" t="s">
        <v>502</v>
      </c>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row>
    <row r="61" spans="2:34" ht="42" customHeight="1">
      <c r="B61" s="68" t="s">
        <v>394</v>
      </c>
      <c r="C61" s="174" t="s">
        <v>395</v>
      </c>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row>
    <row r="62" spans="24:34" ht="12.75">
      <c r="X62" s="26"/>
      <c r="Y62" s="26"/>
      <c r="Z62" s="26"/>
      <c r="AA62" s="26"/>
      <c r="AB62" s="26"/>
      <c r="AC62" s="26"/>
      <c r="AD62" s="26"/>
      <c r="AE62" s="26"/>
      <c r="AF62" s="26"/>
      <c r="AG62" s="26"/>
      <c r="AH62" s="26"/>
    </row>
    <row r="63" spans="1:34" ht="12.75">
      <c r="A63" s="21" t="s">
        <v>396</v>
      </c>
      <c r="X63" s="26"/>
      <c r="Y63" s="26"/>
      <c r="Z63" s="26"/>
      <c r="AA63" s="26"/>
      <c r="AB63" s="26"/>
      <c r="AC63" s="26"/>
      <c r="AD63" s="26"/>
      <c r="AE63" s="26"/>
      <c r="AF63" s="26"/>
      <c r="AG63" s="26"/>
      <c r="AH63" s="26"/>
    </row>
  </sheetData>
  <sheetProtection/>
  <mergeCells count="4">
    <mergeCell ref="H5:J5"/>
    <mergeCell ref="J10:AH10"/>
    <mergeCell ref="C61:AH61"/>
    <mergeCell ref="C60:AH60"/>
  </mergeCells>
  <printOptions/>
  <pageMargins left="0.7" right="0.7" top="0.75" bottom="0.75" header="0.3" footer="0.3"/>
  <pageSetup fitToHeight="1" fitToWidth="1" horizontalDpi="600" verticalDpi="600" orientation="landscape" scale="62" r:id="rId1"/>
</worksheet>
</file>

<file path=xl/worksheets/sheet13.xml><?xml version="1.0" encoding="utf-8"?>
<worksheet xmlns="http://schemas.openxmlformats.org/spreadsheetml/2006/main" xmlns:r="http://schemas.openxmlformats.org/officeDocument/2006/relationships">
  <sheetPr>
    <pageSetUpPr fitToPage="1"/>
  </sheetPr>
  <dimension ref="A1:J85"/>
  <sheetViews>
    <sheetView zoomScalePageLayoutView="0" workbookViewId="0" topLeftCell="A1">
      <selection activeCell="J1" sqref="J1"/>
    </sheetView>
  </sheetViews>
  <sheetFormatPr defaultColWidth="9.140625" defaultRowHeight="15"/>
  <cols>
    <col min="1" max="1" width="8.00390625" style="21" customWidth="1"/>
    <col min="2" max="2" width="54.8515625" style="21" customWidth="1"/>
    <col min="3" max="3" width="1.421875" style="21" customWidth="1"/>
    <col min="4" max="4" width="8.421875" style="21" customWidth="1"/>
    <col min="5" max="5" width="1.28515625" style="21" customWidth="1"/>
    <col min="6" max="6" width="9.8515625" style="21" customWidth="1"/>
    <col min="7" max="7" width="1.7109375" style="21" customWidth="1"/>
    <col min="8" max="8" width="13.7109375" style="21" customWidth="1"/>
    <col min="9" max="9" width="1.28515625" style="21" customWidth="1"/>
    <col min="10" max="10" width="9.140625" style="21" customWidth="1"/>
    <col min="11" max="11" width="1.421875" style="21" customWidth="1"/>
    <col min="12" max="16384" width="9.140625" style="21" customWidth="1"/>
  </cols>
  <sheetData>
    <row r="1" spans="1:10" ht="12.75">
      <c r="A1" s="19" t="s">
        <v>519</v>
      </c>
      <c r="B1" s="48"/>
      <c r="C1" s="48"/>
      <c r="D1" s="48"/>
      <c r="E1" s="48"/>
      <c r="F1" s="48"/>
      <c r="G1" s="48"/>
      <c r="H1" s="48"/>
      <c r="I1" s="48"/>
      <c r="J1" s="48" t="s">
        <v>485</v>
      </c>
    </row>
    <row r="2" ht="9" customHeight="1"/>
    <row r="3" ht="12.75">
      <c r="J3" s="23" t="s">
        <v>76</v>
      </c>
    </row>
    <row r="4" spans="3:10" ht="12.75">
      <c r="C4" s="167" t="s">
        <v>77</v>
      </c>
      <c r="D4" s="167"/>
      <c r="F4" s="23" t="s">
        <v>76</v>
      </c>
      <c r="H4" s="23" t="s">
        <v>31</v>
      </c>
      <c r="J4" s="23" t="s">
        <v>78</v>
      </c>
    </row>
    <row r="5" spans="1:10" ht="12.75">
      <c r="A5" s="49" t="s">
        <v>79</v>
      </c>
      <c r="B5" s="22"/>
      <c r="C5" s="168" t="s">
        <v>80</v>
      </c>
      <c r="D5" s="168"/>
      <c r="E5" s="22"/>
      <c r="F5" s="24" t="s">
        <v>80</v>
      </c>
      <c r="G5" s="22"/>
      <c r="H5" s="24" t="s">
        <v>81</v>
      </c>
      <c r="I5" s="22"/>
      <c r="J5" s="24" t="s">
        <v>82</v>
      </c>
    </row>
    <row r="6" spans="1:10" ht="16.5" customHeight="1">
      <c r="A6" s="21" t="s">
        <v>85</v>
      </c>
      <c r="B6" s="21" t="s">
        <v>86</v>
      </c>
      <c r="D6" s="25">
        <v>39567</v>
      </c>
      <c r="F6" s="26">
        <f aca="true" t="shared" si="0" ref="F6:F69">D6/D$83</f>
        <v>0.10307986494654134</v>
      </c>
      <c r="H6" s="25">
        <v>440482712</v>
      </c>
      <c r="J6" s="26">
        <f>H6/$H$83</f>
        <v>0.09775710808245085</v>
      </c>
    </row>
    <row r="7" spans="1:10" ht="12.75">
      <c r="A7" s="21" t="s">
        <v>9</v>
      </c>
      <c r="B7" s="21" t="s">
        <v>87</v>
      </c>
      <c r="D7" s="25">
        <v>27462</v>
      </c>
      <c r="F7" s="26">
        <f t="shared" si="0"/>
        <v>0.07154394447802255</v>
      </c>
      <c r="H7" s="25">
        <v>336882829</v>
      </c>
      <c r="J7" s="26">
        <f aca="true" t="shared" si="1" ref="J7:J70">H7/$H$83</f>
        <v>0.07476500264027344</v>
      </c>
    </row>
    <row r="8" spans="1:10" ht="12.75">
      <c r="A8" s="21" t="s">
        <v>88</v>
      </c>
      <c r="B8" s="21" t="s">
        <v>89</v>
      </c>
      <c r="D8" s="25">
        <v>27392</v>
      </c>
      <c r="F8" s="26">
        <f t="shared" si="0"/>
        <v>0.07136158062566432</v>
      </c>
      <c r="H8" s="25">
        <v>320379204</v>
      </c>
      <c r="J8" s="26">
        <f t="shared" si="1"/>
        <v>0.07110232392684136</v>
      </c>
    </row>
    <row r="9" spans="1:10" ht="12.75">
      <c r="A9" s="21" t="s">
        <v>94</v>
      </c>
      <c r="B9" s="21" t="s">
        <v>95</v>
      </c>
      <c r="D9" s="25">
        <v>16184</v>
      </c>
      <c r="F9" s="26">
        <f t="shared" si="0"/>
        <v>0.04216252266522165</v>
      </c>
      <c r="H9" s="25">
        <v>292437188</v>
      </c>
      <c r="J9" s="26">
        <f t="shared" si="1"/>
        <v>0.064901102848831</v>
      </c>
    </row>
    <row r="10" spans="1:10" ht="12.75">
      <c r="A10" s="21" t="s">
        <v>90</v>
      </c>
      <c r="B10" s="21" t="s">
        <v>91</v>
      </c>
      <c r="D10" s="25">
        <v>18570</v>
      </c>
      <c r="F10" s="26">
        <f t="shared" si="0"/>
        <v>0.048378524832746295</v>
      </c>
      <c r="H10" s="25">
        <v>287451068</v>
      </c>
      <c r="J10" s="26">
        <f t="shared" si="1"/>
        <v>0.06379452441005659</v>
      </c>
    </row>
    <row r="11" spans="1:10" ht="12.75">
      <c r="A11" s="21" t="s">
        <v>92</v>
      </c>
      <c r="B11" s="21" t="s">
        <v>93</v>
      </c>
      <c r="D11" s="25">
        <v>17787</v>
      </c>
      <c r="F11" s="26">
        <f t="shared" si="0"/>
        <v>0.046338654884225006</v>
      </c>
      <c r="H11" s="25">
        <v>264229284</v>
      </c>
      <c r="J11" s="26">
        <f t="shared" si="1"/>
        <v>0.058640872776265965</v>
      </c>
    </row>
    <row r="12" spans="1:10" ht="12.75">
      <c r="A12" s="21" t="s">
        <v>97</v>
      </c>
      <c r="B12" s="21" t="s">
        <v>98</v>
      </c>
      <c r="D12" s="25">
        <v>6103</v>
      </c>
      <c r="F12" s="26">
        <f t="shared" si="0"/>
        <v>0.0158995227277464</v>
      </c>
      <c r="H12" s="25">
        <v>257250798</v>
      </c>
      <c r="J12" s="26">
        <f t="shared" si="1"/>
        <v>0.05709212502392769</v>
      </c>
    </row>
    <row r="13" spans="1:10" ht="12.75">
      <c r="A13" s="21" t="s">
        <v>23</v>
      </c>
      <c r="B13" s="21" t="s">
        <v>96</v>
      </c>
      <c r="D13" s="25">
        <v>17258</v>
      </c>
      <c r="F13" s="26">
        <f t="shared" si="0"/>
        <v>0.04496050519997499</v>
      </c>
      <c r="H13" s="25">
        <v>239743720</v>
      </c>
      <c r="J13" s="26">
        <f t="shared" si="1"/>
        <v>0.05320674820974321</v>
      </c>
    </row>
    <row r="14" spans="1:10" ht="12.75">
      <c r="A14" s="21" t="s">
        <v>101</v>
      </c>
      <c r="B14" s="21" t="s">
        <v>102</v>
      </c>
      <c r="D14" s="25">
        <v>4935</v>
      </c>
      <c r="F14" s="26">
        <f t="shared" si="0"/>
        <v>0.012856651591254872</v>
      </c>
      <c r="H14" s="25">
        <v>185700234</v>
      </c>
      <c r="J14" s="26">
        <f t="shared" si="1"/>
        <v>0.04121278168591192</v>
      </c>
    </row>
    <row r="15" spans="1:10" ht="12.75">
      <c r="A15" s="21" t="s">
        <v>99</v>
      </c>
      <c r="B15" s="21" t="s">
        <v>100</v>
      </c>
      <c r="D15" s="25">
        <v>14471</v>
      </c>
      <c r="F15" s="26">
        <f t="shared" si="0"/>
        <v>0.0376998186782268</v>
      </c>
      <c r="H15" s="25">
        <v>175316647</v>
      </c>
      <c r="J15" s="26">
        <f t="shared" si="1"/>
        <v>0.03890833384042523</v>
      </c>
    </row>
    <row r="16" spans="1:10" ht="12.75">
      <c r="A16" s="21" t="s">
        <v>103</v>
      </c>
      <c r="B16" s="21" t="s">
        <v>104</v>
      </c>
      <c r="D16" s="25">
        <v>13754</v>
      </c>
      <c r="F16" s="26">
        <f t="shared" si="0"/>
        <v>0.035831891790500406</v>
      </c>
      <c r="H16" s="25">
        <v>134454779</v>
      </c>
      <c r="J16" s="26">
        <f t="shared" si="1"/>
        <v>0.029839787135403043</v>
      </c>
    </row>
    <row r="17" spans="1:10" ht="12.75">
      <c r="A17" s="21" t="s">
        <v>107</v>
      </c>
      <c r="B17" s="21" t="s">
        <v>108</v>
      </c>
      <c r="D17" s="25">
        <v>5128</v>
      </c>
      <c r="F17" s="26">
        <f t="shared" si="0"/>
        <v>0.013359454784185407</v>
      </c>
      <c r="H17" s="25">
        <v>103444078</v>
      </c>
      <c r="J17" s="26">
        <f t="shared" si="1"/>
        <v>0.022957527362698123</v>
      </c>
    </row>
    <row r="18" spans="1:10" ht="12.75">
      <c r="A18" s="21" t="s">
        <v>105</v>
      </c>
      <c r="B18" s="21" t="s">
        <v>106</v>
      </c>
      <c r="D18" s="25">
        <v>7973</v>
      </c>
      <c r="F18" s="26">
        <f t="shared" si="0"/>
        <v>0.020771242783601842</v>
      </c>
      <c r="H18" s="25">
        <v>93246506</v>
      </c>
      <c r="J18" s="26">
        <f t="shared" si="1"/>
        <v>0.020694362155472976</v>
      </c>
    </row>
    <row r="19" spans="1:10" ht="12.75">
      <c r="A19" s="21" t="s">
        <v>109</v>
      </c>
      <c r="B19" s="21" t="s">
        <v>110</v>
      </c>
      <c r="D19" s="25">
        <v>3077</v>
      </c>
      <c r="F19" s="26">
        <f t="shared" si="0"/>
        <v>0.00801619391008941</v>
      </c>
      <c r="H19" s="25">
        <v>85220510</v>
      </c>
      <c r="J19" s="26">
        <f t="shared" si="1"/>
        <v>0.01891313865437603</v>
      </c>
    </row>
    <row r="20" spans="1:10" ht="12.75">
      <c r="A20" s="21" t="s">
        <v>120</v>
      </c>
      <c r="B20" s="21" t="s">
        <v>121</v>
      </c>
      <c r="D20" s="25">
        <v>2807</v>
      </c>
      <c r="F20" s="26">
        <f t="shared" si="0"/>
        <v>0.0073127904795648275</v>
      </c>
      <c r="H20" s="25">
        <v>70887222</v>
      </c>
      <c r="J20" s="26">
        <f t="shared" si="1"/>
        <v>0.015732126673608675</v>
      </c>
    </row>
    <row r="21" spans="1:10" ht="12.75">
      <c r="A21" s="21" t="s">
        <v>111</v>
      </c>
      <c r="B21" s="21" t="s">
        <v>112</v>
      </c>
      <c r="D21" s="25">
        <v>5732</v>
      </c>
      <c r="F21" s="26">
        <f t="shared" si="0"/>
        <v>0.014932994310247806</v>
      </c>
      <c r="H21" s="25">
        <v>66045448</v>
      </c>
      <c r="J21" s="26">
        <f t="shared" si="1"/>
        <v>0.014657583198157133</v>
      </c>
    </row>
    <row r="22" spans="1:10" ht="12.75">
      <c r="A22" s="21" t="s">
        <v>113</v>
      </c>
      <c r="B22" s="21" t="s">
        <v>114</v>
      </c>
      <c r="D22" s="25">
        <v>8534</v>
      </c>
      <c r="F22" s="26">
        <f t="shared" si="0"/>
        <v>0.022232758800358476</v>
      </c>
      <c r="H22" s="25">
        <v>65214589</v>
      </c>
      <c r="J22" s="26">
        <f t="shared" si="1"/>
        <v>0.014473189189376427</v>
      </c>
    </row>
    <row r="23" spans="1:10" ht="12.75">
      <c r="A23" s="21" t="s">
        <v>118</v>
      </c>
      <c r="B23" s="21" t="s">
        <v>119</v>
      </c>
      <c r="D23" s="25">
        <v>1855</v>
      </c>
      <c r="F23" s="26">
        <f t="shared" si="0"/>
        <v>0.004832642087492966</v>
      </c>
      <c r="H23" s="25">
        <v>63503699</v>
      </c>
      <c r="J23" s="26">
        <f t="shared" si="1"/>
        <v>0.014093488342803398</v>
      </c>
    </row>
    <row r="24" spans="1:10" ht="12.75">
      <c r="A24" s="21" t="s">
        <v>13</v>
      </c>
      <c r="B24" s="21" t="s">
        <v>115</v>
      </c>
      <c r="D24" s="25">
        <v>8266</v>
      </c>
      <c r="F24" s="26">
        <f t="shared" si="0"/>
        <v>0.021534565765615556</v>
      </c>
      <c r="H24" s="25">
        <v>56723130</v>
      </c>
      <c r="J24" s="26">
        <f t="shared" si="1"/>
        <v>0.012588664660657353</v>
      </c>
    </row>
    <row r="25" spans="1:10" ht="12.75">
      <c r="A25" s="21" t="s">
        <v>116</v>
      </c>
      <c r="B25" s="21" t="s">
        <v>117</v>
      </c>
      <c r="D25" s="25">
        <v>4276</v>
      </c>
      <c r="F25" s="26">
        <f t="shared" si="0"/>
        <v>0.011139826181196725</v>
      </c>
      <c r="H25" s="25">
        <v>55792351</v>
      </c>
      <c r="J25" s="26">
        <f t="shared" si="1"/>
        <v>0.012382095229383338</v>
      </c>
    </row>
    <row r="26" spans="1:10" ht="12.75">
      <c r="A26" s="21" t="s">
        <v>124</v>
      </c>
      <c r="B26" s="21" t="s">
        <v>125</v>
      </c>
      <c r="D26" s="25">
        <v>3991</v>
      </c>
      <c r="F26" s="26">
        <f t="shared" si="0"/>
        <v>0.010397344782309664</v>
      </c>
      <c r="H26" s="25">
        <v>52902111</v>
      </c>
      <c r="J26" s="26">
        <f t="shared" si="1"/>
        <v>0.01174065914944878</v>
      </c>
    </row>
    <row r="27" spans="1:10" ht="12.75">
      <c r="A27" s="21" t="s">
        <v>130</v>
      </c>
      <c r="B27" s="21" t="s">
        <v>131</v>
      </c>
      <c r="D27" s="25">
        <v>4865</v>
      </c>
      <c r="F27" s="26">
        <f t="shared" si="0"/>
        <v>0.012674287738896646</v>
      </c>
      <c r="H27" s="25">
        <v>49538651</v>
      </c>
      <c r="J27" s="26">
        <f t="shared" si="1"/>
        <v>0.010994200517149494</v>
      </c>
    </row>
    <row r="28" spans="1:10" ht="12.75">
      <c r="A28" s="21" t="s">
        <v>122</v>
      </c>
      <c r="B28" s="21" t="s">
        <v>123</v>
      </c>
      <c r="D28" s="25">
        <v>4233</v>
      </c>
      <c r="F28" s="26">
        <f t="shared" si="0"/>
        <v>0.011027802671890958</v>
      </c>
      <c r="H28" s="25">
        <v>47601195</v>
      </c>
      <c r="J28" s="26">
        <f t="shared" si="1"/>
        <v>0.010564217477095489</v>
      </c>
    </row>
    <row r="29" spans="1:10" ht="12.75">
      <c r="A29" s="21" t="s">
        <v>128</v>
      </c>
      <c r="B29" s="21" t="s">
        <v>129</v>
      </c>
      <c r="D29" s="25">
        <v>7851</v>
      </c>
      <c r="F29" s="26">
        <f t="shared" si="0"/>
        <v>0.020453408640920365</v>
      </c>
      <c r="H29" s="25">
        <v>44793254</v>
      </c>
      <c r="J29" s="26">
        <f t="shared" si="1"/>
        <v>0.009941046159928914</v>
      </c>
    </row>
    <row r="30" spans="1:10" ht="12.75">
      <c r="A30" s="21" t="s">
        <v>126</v>
      </c>
      <c r="B30" s="21" t="s">
        <v>127</v>
      </c>
      <c r="D30" s="25">
        <v>3379</v>
      </c>
      <c r="F30" s="26">
        <f t="shared" si="0"/>
        <v>0.00880296367312061</v>
      </c>
      <c r="H30" s="25">
        <v>42591074</v>
      </c>
      <c r="J30" s="26">
        <f t="shared" si="1"/>
        <v>0.009452312453900944</v>
      </c>
    </row>
    <row r="31" spans="1:10" ht="12.75">
      <c r="A31" s="21" t="s">
        <v>136</v>
      </c>
      <c r="B31" s="21" t="s">
        <v>137</v>
      </c>
      <c r="D31" s="25">
        <v>3450</v>
      </c>
      <c r="F31" s="26">
        <f t="shared" si="0"/>
        <v>0.008987932723369667</v>
      </c>
      <c r="H31" s="25">
        <v>39759425</v>
      </c>
      <c r="J31" s="26">
        <f t="shared" si="1"/>
        <v>0.008823879578322926</v>
      </c>
    </row>
    <row r="32" spans="1:10" ht="12.75">
      <c r="A32" s="21" t="s">
        <v>132</v>
      </c>
      <c r="B32" s="21" t="s">
        <v>133</v>
      </c>
      <c r="D32" s="25">
        <v>14514</v>
      </c>
      <c r="F32" s="26">
        <f t="shared" si="0"/>
        <v>0.037811842187532564</v>
      </c>
      <c r="H32" s="25">
        <v>38456279</v>
      </c>
      <c r="J32" s="26">
        <f t="shared" si="1"/>
        <v>0.008534670079519227</v>
      </c>
    </row>
    <row r="33" spans="1:10" ht="12.75">
      <c r="A33" s="21" t="s">
        <v>14</v>
      </c>
      <c r="B33" s="21" t="s">
        <v>135</v>
      </c>
      <c r="D33" s="25">
        <v>5211</v>
      </c>
      <c r="F33" s="26">
        <f t="shared" si="0"/>
        <v>0.013575686209124445</v>
      </c>
      <c r="H33" s="25">
        <v>37950841</v>
      </c>
      <c r="J33" s="26">
        <f t="shared" si="1"/>
        <v>0.008422497329377384</v>
      </c>
    </row>
    <row r="34" spans="1:10" ht="12.75">
      <c r="A34" s="21" t="s">
        <v>149</v>
      </c>
      <c r="B34" s="21" t="s">
        <v>150</v>
      </c>
      <c r="D34" s="25">
        <v>6128</v>
      </c>
      <c r="F34" s="26">
        <f t="shared" si="0"/>
        <v>0.015964652675017194</v>
      </c>
      <c r="H34" s="25">
        <v>37147873</v>
      </c>
      <c r="J34" s="26">
        <f t="shared" si="1"/>
        <v>0.008244293219603491</v>
      </c>
    </row>
    <row r="35" spans="1:10" ht="12.75">
      <c r="A35" s="21" t="s">
        <v>147</v>
      </c>
      <c r="B35" s="21" t="s">
        <v>148</v>
      </c>
      <c r="D35" s="25">
        <v>2568</v>
      </c>
      <c r="F35" s="26">
        <f t="shared" si="0"/>
        <v>0.00669014818365603</v>
      </c>
      <c r="H35" s="25">
        <v>33396635</v>
      </c>
      <c r="J35" s="26">
        <f t="shared" si="1"/>
        <v>0.0074117743292616695</v>
      </c>
    </row>
    <row r="36" spans="1:10" ht="12.75">
      <c r="A36" s="21" t="s">
        <v>10</v>
      </c>
      <c r="B36" s="21" t="s">
        <v>146</v>
      </c>
      <c r="D36" s="25">
        <v>2190</v>
      </c>
      <c r="F36" s="26">
        <f t="shared" si="0"/>
        <v>0.005705383380921615</v>
      </c>
      <c r="H36" s="25">
        <v>32262732</v>
      </c>
      <c r="J36" s="26">
        <f t="shared" si="1"/>
        <v>0.0071601252290672095</v>
      </c>
    </row>
    <row r="37" spans="1:10" ht="12.75">
      <c r="A37" s="21" t="s">
        <v>142</v>
      </c>
      <c r="B37" s="21" t="s">
        <v>143</v>
      </c>
      <c r="D37" s="25">
        <v>9402</v>
      </c>
      <c r="F37" s="26">
        <f t="shared" si="0"/>
        <v>0.024494070569600467</v>
      </c>
      <c r="H37" s="25">
        <v>31783153</v>
      </c>
      <c r="J37" s="26">
        <f t="shared" si="1"/>
        <v>0.00705369141257483</v>
      </c>
    </row>
    <row r="38" spans="1:10" ht="12.75">
      <c r="A38" s="21" t="s">
        <v>138</v>
      </c>
      <c r="B38" s="21" t="s">
        <v>139</v>
      </c>
      <c r="D38" s="25">
        <v>4503</v>
      </c>
      <c r="F38" s="26">
        <f t="shared" si="0"/>
        <v>0.011731206102415539</v>
      </c>
      <c r="H38" s="25">
        <v>31042324</v>
      </c>
      <c r="J38" s="26">
        <f t="shared" si="1"/>
        <v>0.006889277921078678</v>
      </c>
    </row>
    <row r="39" spans="1:10" ht="12.75">
      <c r="A39" s="21" t="s">
        <v>17</v>
      </c>
      <c r="B39" s="21" t="s">
        <v>134</v>
      </c>
      <c r="D39" s="25">
        <v>2433</v>
      </c>
      <c r="F39" s="26">
        <f t="shared" si="0"/>
        <v>0.006338446468393739</v>
      </c>
      <c r="H39" s="25">
        <v>30378915</v>
      </c>
      <c r="J39" s="26">
        <f t="shared" si="1"/>
        <v>0.0067420463872429745</v>
      </c>
    </row>
    <row r="40" spans="1:10" ht="12.75">
      <c r="A40" s="21" t="s">
        <v>144</v>
      </c>
      <c r="B40" s="21" t="s">
        <v>145</v>
      </c>
      <c r="D40" s="25">
        <v>3535</v>
      </c>
      <c r="F40" s="26">
        <f t="shared" si="0"/>
        <v>0.00920937454409037</v>
      </c>
      <c r="H40" s="25">
        <v>30001253</v>
      </c>
      <c r="J40" s="26">
        <f t="shared" si="1"/>
        <v>0.006658231190989291</v>
      </c>
    </row>
    <row r="41" spans="1:10" ht="12.75">
      <c r="A41" s="21" t="s">
        <v>11</v>
      </c>
      <c r="B41" s="21" t="s">
        <v>151</v>
      </c>
      <c r="D41" s="25">
        <v>1267</v>
      </c>
      <c r="F41" s="26">
        <f t="shared" si="0"/>
        <v>0.003300785727683875</v>
      </c>
      <c r="H41" s="25">
        <v>28675621</v>
      </c>
      <c r="J41" s="26">
        <f t="shared" si="1"/>
        <v>0.0063640313343975175</v>
      </c>
    </row>
    <row r="42" spans="1:10" ht="12.75">
      <c r="A42" s="21" t="s">
        <v>140</v>
      </c>
      <c r="B42" s="21" t="s">
        <v>141</v>
      </c>
      <c r="D42" s="25">
        <v>1232</v>
      </c>
      <c r="F42" s="26">
        <f t="shared" si="0"/>
        <v>0.0032096038015047624</v>
      </c>
      <c r="H42" s="25">
        <v>22010488</v>
      </c>
      <c r="J42" s="26">
        <f t="shared" si="1"/>
        <v>0.004884826568093523</v>
      </c>
    </row>
    <row r="43" spans="1:10" ht="12.75">
      <c r="A43" s="21" t="s">
        <v>18</v>
      </c>
      <c r="B43" s="21" t="s">
        <v>164</v>
      </c>
      <c r="D43" s="25">
        <v>1458</v>
      </c>
      <c r="F43" s="26">
        <f t="shared" si="0"/>
        <v>0.003798378524832746</v>
      </c>
      <c r="H43" s="25">
        <v>19609122</v>
      </c>
      <c r="J43" s="26">
        <f t="shared" si="1"/>
        <v>0.004351887160456742</v>
      </c>
    </row>
    <row r="44" spans="1:10" ht="12.75">
      <c r="A44" s="21" t="s">
        <v>160</v>
      </c>
      <c r="B44" s="21" t="s">
        <v>161</v>
      </c>
      <c r="D44" s="25">
        <v>921</v>
      </c>
      <c r="F44" s="26">
        <f t="shared" si="0"/>
        <v>0.002399387257456076</v>
      </c>
      <c r="H44" s="25">
        <v>19242213</v>
      </c>
      <c r="J44" s="26">
        <f t="shared" si="1"/>
        <v>0.0042704583965296255</v>
      </c>
    </row>
    <row r="45" spans="1:10" ht="12.75">
      <c r="A45" s="21" t="s">
        <v>152</v>
      </c>
      <c r="B45" s="21" t="s">
        <v>153</v>
      </c>
      <c r="D45" s="25">
        <v>10077</v>
      </c>
      <c r="F45" s="26">
        <f t="shared" si="0"/>
        <v>0.026252579145911923</v>
      </c>
      <c r="H45" s="25">
        <v>19090644</v>
      </c>
      <c r="J45" s="26">
        <f t="shared" si="1"/>
        <v>0.004236820420029542</v>
      </c>
    </row>
    <row r="46" spans="1:10" ht="12.75">
      <c r="A46" s="21" t="s">
        <v>165</v>
      </c>
      <c r="B46" s="21" t="s">
        <v>166</v>
      </c>
      <c r="D46" s="25">
        <v>1818</v>
      </c>
      <c r="F46" s="26">
        <f t="shared" si="0"/>
        <v>0.00473624976553219</v>
      </c>
      <c r="H46" s="25">
        <v>19039940</v>
      </c>
      <c r="J46" s="26">
        <f t="shared" si="1"/>
        <v>0.004225567591545748</v>
      </c>
    </row>
    <row r="47" spans="1:10" ht="12.75">
      <c r="A47" s="21" t="s">
        <v>183</v>
      </c>
      <c r="B47" s="21" t="s">
        <v>184</v>
      </c>
      <c r="D47" s="25">
        <v>1989</v>
      </c>
      <c r="F47" s="26">
        <f t="shared" si="0"/>
        <v>0.005181738604864426</v>
      </c>
      <c r="H47" s="25">
        <v>18769278</v>
      </c>
      <c r="J47" s="26">
        <f t="shared" si="1"/>
        <v>0.004165499094719447</v>
      </c>
    </row>
    <row r="48" spans="1:10" ht="12.75">
      <c r="A48" s="21" t="s">
        <v>162</v>
      </c>
      <c r="B48" s="21" t="s">
        <v>163</v>
      </c>
      <c r="D48" s="25">
        <v>6772</v>
      </c>
      <c r="F48" s="26">
        <f t="shared" si="0"/>
        <v>0.017642400116712864</v>
      </c>
      <c r="H48" s="25">
        <v>16469300</v>
      </c>
      <c r="J48" s="26">
        <f t="shared" si="1"/>
        <v>0.003655060905414848</v>
      </c>
    </row>
    <row r="49" spans="1:10" ht="12.75">
      <c r="A49" s="21" t="s">
        <v>158</v>
      </c>
      <c r="B49" s="21" t="s">
        <v>159</v>
      </c>
      <c r="D49" s="25">
        <v>363</v>
      </c>
      <c r="F49" s="26">
        <f t="shared" si="0"/>
        <v>0.0009456868343719389</v>
      </c>
      <c r="H49" s="25">
        <v>15587811</v>
      </c>
      <c r="J49" s="26">
        <f t="shared" si="1"/>
        <v>0.003459430491101354</v>
      </c>
    </row>
    <row r="50" spans="1:10" ht="12.75">
      <c r="A50" s="21" t="s">
        <v>156</v>
      </c>
      <c r="B50" s="21" t="s">
        <v>157</v>
      </c>
      <c r="D50" s="25">
        <v>2296</v>
      </c>
      <c r="F50" s="26">
        <f t="shared" si="0"/>
        <v>0.0059815343573497845</v>
      </c>
      <c r="H50" s="25">
        <v>13700532</v>
      </c>
      <c r="J50" s="26">
        <f t="shared" si="1"/>
        <v>0.003040583321488169</v>
      </c>
    </row>
    <row r="51" spans="1:10" ht="12.75">
      <c r="A51" s="21" t="s">
        <v>203</v>
      </c>
      <c r="B51" s="21" t="s">
        <v>204</v>
      </c>
      <c r="D51" s="25">
        <v>77</v>
      </c>
      <c r="F51" s="26">
        <f t="shared" si="0"/>
        <v>0.00020060023759404765</v>
      </c>
      <c r="H51" s="25">
        <v>13605735</v>
      </c>
      <c r="J51" s="26">
        <f t="shared" si="1"/>
        <v>0.00301954485545436</v>
      </c>
    </row>
    <row r="52" spans="1:10" ht="12.75">
      <c r="A52" s="21" t="s">
        <v>154</v>
      </c>
      <c r="B52" s="21" t="s">
        <v>155</v>
      </c>
      <c r="D52" s="25">
        <v>497</v>
      </c>
      <c r="F52" s="26">
        <f t="shared" si="0"/>
        <v>0.0012947833517433984</v>
      </c>
      <c r="H52" s="25">
        <v>12659701</v>
      </c>
      <c r="J52" s="26">
        <f t="shared" si="1"/>
        <v>0.002809589855023666</v>
      </c>
    </row>
    <row r="53" spans="1:10" ht="12.75">
      <c r="A53" s="21" t="s">
        <v>171</v>
      </c>
      <c r="B53" s="21" t="s">
        <v>172</v>
      </c>
      <c r="D53" s="25">
        <v>1961</v>
      </c>
      <c r="F53" s="26">
        <f t="shared" si="0"/>
        <v>0.005108793063921135</v>
      </c>
      <c r="H53" s="25">
        <v>11130813</v>
      </c>
      <c r="J53" s="26">
        <f t="shared" si="1"/>
        <v>0.002470281034517761</v>
      </c>
    </row>
    <row r="54" spans="1:10" ht="12.75">
      <c r="A54" s="21" t="s">
        <v>174</v>
      </c>
      <c r="B54" s="21" t="s">
        <v>175</v>
      </c>
      <c r="D54" s="25">
        <v>7603</v>
      </c>
      <c r="F54" s="26">
        <f t="shared" si="0"/>
        <v>0.01980731956399408</v>
      </c>
      <c r="H54" s="25">
        <v>9788140</v>
      </c>
      <c r="J54" s="26">
        <f t="shared" si="1"/>
        <v>0.002172299238627464</v>
      </c>
    </row>
    <row r="55" spans="1:10" ht="12.75">
      <c r="A55" s="21" t="s">
        <v>2</v>
      </c>
      <c r="B55" s="21" t="s">
        <v>173</v>
      </c>
      <c r="D55" s="25">
        <v>2516</v>
      </c>
      <c r="F55" s="26">
        <f t="shared" si="0"/>
        <v>0.006554677893332778</v>
      </c>
      <c r="H55" s="25">
        <v>9570789</v>
      </c>
      <c r="J55" s="26">
        <f t="shared" si="1"/>
        <v>0.0021240621464102584</v>
      </c>
    </row>
    <row r="56" spans="1:10" ht="12.75">
      <c r="A56" s="21" t="s">
        <v>12</v>
      </c>
      <c r="B56" s="21" t="s">
        <v>167</v>
      </c>
      <c r="D56" s="25">
        <v>410</v>
      </c>
      <c r="F56" s="26">
        <f t="shared" si="0"/>
        <v>0.001068131135241033</v>
      </c>
      <c r="H56" s="25">
        <v>9468518</v>
      </c>
      <c r="J56" s="26">
        <f t="shared" si="1"/>
        <v>0.0021013649623248584</v>
      </c>
    </row>
    <row r="57" spans="1:10" ht="12.75">
      <c r="A57" s="21" t="s">
        <v>169</v>
      </c>
      <c r="B57" s="21" t="s">
        <v>170</v>
      </c>
      <c r="D57" s="25">
        <v>2992</v>
      </c>
      <c r="F57" s="26">
        <f t="shared" si="0"/>
        <v>0.007794752089368708</v>
      </c>
      <c r="H57" s="25">
        <v>9421954</v>
      </c>
      <c r="J57" s="26">
        <f t="shared" si="1"/>
        <v>0.00209103093137031</v>
      </c>
    </row>
    <row r="58" spans="1:10" ht="12.75">
      <c r="A58" s="21" t="s">
        <v>181</v>
      </c>
      <c r="B58" s="21" t="s">
        <v>182</v>
      </c>
      <c r="D58" s="25">
        <v>1547</v>
      </c>
      <c r="F58" s="26">
        <f t="shared" si="0"/>
        <v>0.004030241137116776</v>
      </c>
      <c r="H58" s="25">
        <v>8674313</v>
      </c>
      <c r="J58" s="26">
        <f t="shared" si="1"/>
        <v>0.0019251056406545384</v>
      </c>
    </row>
    <row r="59" spans="1:10" ht="12.75">
      <c r="A59" s="21" t="s">
        <v>0</v>
      </c>
      <c r="B59" s="21" t="s">
        <v>168</v>
      </c>
      <c r="D59" s="25">
        <v>340</v>
      </c>
      <c r="F59" s="26">
        <f t="shared" si="0"/>
        <v>0.0008857672828828078</v>
      </c>
      <c r="H59" s="25">
        <v>7860383</v>
      </c>
      <c r="J59" s="26">
        <f t="shared" si="1"/>
        <v>0.0017444687148140772</v>
      </c>
    </row>
    <row r="60" spans="1:10" ht="12.75">
      <c r="A60" s="21" t="s">
        <v>179</v>
      </c>
      <c r="B60" s="21" t="s">
        <v>180</v>
      </c>
      <c r="D60" s="25">
        <v>680</v>
      </c>
      <c r="F60" s="26">
        <f t="shared" si="0"/>
        <v>0.0017715345657656155</v>
      </c>
      <c r="H60" s="25">
        <v>7794686</v>
      </c>
      <c r="J60" s="26">
        <f t="shared" si="1"/>
        <v>0.0017298884632974347</v>
      </c>
    </row>
    <row r="61" spans="1:10" ht="12.75">
      <c r="A61" s="21" t="s">
        <v>15</v>
      </c>
      <c r="B61" s="21" t="s">
        <v>178</v>
      </c>
      <c r="D61" s="25">
        <v>1632</v>
      </c>
      <c r="F61" s="26">
        <f t="shared" si="0"/>
        <v>0.004251682957837477</v>
      </c>
      <c r="H61" s="25">
        <v>6396602</v>
      </c>
      <c r="J61" s="26">
        <f t="shared" si="1"/>
        <v>0.0014196092060803087</v>
      </c>
    </row>
    <row r="62" spans="1:10" ht="12.75">
      <c r="A62" s="21" t="s">
        <v>176</v>
      </c>
      <c r="B62" s="21" t="s">
        <v>177</v>
      </c>
      <c r="D62" s="25">
        <v>2325</v>
      </c>
      <c r="F62" s="26">
        <f t="shared" si="0"/>
        <v>0.006057085096183906</v>
      </c>
      <c r="H62" s="25">
        <v>5614217</v>
      </c>
      <c r="J62" s="26">
        <f t="shared" si="1"/>
        <v>0.0012459731179355184</v>
      </c>
    </row>
    <row r="63" spans="1:10" ht="12.75">
      <c r="A63" s="21" t="s">
        <v>185</v>
      </c>
      <c r="B63" s="21" t="s">
        <v>186</v>
      </c>
      <c r="D63" s="25">
        <v>520</v>
      </c>
      <c r="F63" s="26">
        <f t="shared" si="0"/>
        <v>0.0013547029032325295</v>
      </c>
      <c r="H63" s="25">
        <v>5482308</v>
      </c>
      <c r="J63" s="26">
        <f t="shared" si="1"/>
        <v>0.0012166983200405036</v>
      </c>
    </row>
    <row r="64" spans="1:10" ht="12.75">
      <c r="A64" s="21" t="s">
        <v>187</v>
      </c>
      <c r="B64" s="21" t="s">
        <v>188</v>
      </c>
      <c r="D64" s="25">
        <v>299</v>
      </c>
      <c r="F64" s="26">
        <f t="shared" si="0"/>
        <v>0.0007789541693587045</v>
      </c>
      <c r="H64" s="25">
        <v>3432675</v>
      </c>
      <c r="J64" s="26">
        <f t="shared" si="1"/>
        <v>0.0007618196397840172</v>
      </c>
    </row>
    <row r="65" spans="1:10" ht="12.75">
      <c r="A65" s="21" t="s">
        <v>195</v>
      </c>
      <c r="B65" s="21" t="s">
        <v>196</v>
      </c>
      <c r="D65" s="25">
        <v>886</v>
      </c>
      <c r="F65" s="26">
        <f t="shared" si="0"/>
        <v>0.002308205331276964</v>
      </c>
      <c r="H65" s="25">
        <v>3427029</v>
      </c>
      <c r="J65" s="26">
        <f t="shared" si="1"/>
        <v>0.0007605666130086246</v>
      </c>
    </row>
    <row r="66" spans="1:10" ht="12.75">
      <c r="A66" s="21" t="s">
        <v>1</v>
      </c>
      <c r="B66" s="21" t="s">
        <v>205</v>
      </c>
      <c r="D66" s="25">
        <v>659</v>
      </c>
      <c r="F66" s="26">
        <f t="shared" si="0"/>
        <v>0.001716825410058148</v>
      </c>
      <c r="H66" s="25">
        <v>2626887</v>
      </c>
      <c r="J66" s="26">
        <f t="shared" si="1"/>
        <v>0.0005829896824177405</v>
      </c>
    </row>
    <row r="67" spans="1:10" ht="12.75">
      <c r="A67" s="21" t="s">
        <v>197</v>
      </c>
      <c r="B67" s="21" t="s">
        <v>198</v>
      </c>
      <c r="D67" s="25">
        <v>378</v>
      </c>
      <c r="F67" s="26">
        <f t="shared" si="0"/>
        <v>0.0009847648027344158</v>
      </c>
      <c r="H67" s="25">
        <v>2425462</v>
      </c>
      <c r="J67" s="26">
        <f t="shared" si="1"/>
        <v>0.0005382870755751191</v>
      </c>
    </row>
    <row r="68" spans="1:10" ht="12.75">
      <c r="A68" s="21" t="s">
        <v>189</v>
      </c>
      <c r="B68" s="21" t="s">
        <v>190</v>
      </c>
      <c r="D68" s="25">
        <v>133</v>
      </c>
      <c r="F68" s="26">
        <f t="shared" si="0"/>
        <v>0.00034649131948062776</v>
      </c>
      <c r="H68" s="25">
        <v>2004730</v>
      </c>
      <c r="J68" s="26">
        <f t="shared" si="1"/>
        <v>0.00044491327797248874</v>
      </c>
    </row>
    <row r="69" spans="1:10" ht="12.75">
      <c r="A69" s="21" t="s">
        <v>201</v>
      </c>
      <c r="B69" s="21" t="s">
        <v>202</v>
      </c>
      <c r="D69" s="25">
        <v>180</v>
      </c>
      <c r="F69" s="26">
        <f t="shared" si="0"/>
        <v>0.00046893562034972176</v>
      </c>
      <c r="H69" s="25">
        <v>1766534</v>
      </c>
      <c r="J69" s="26">
        <f t="shared" si="1"/>
        <v>0.00039205001800235066</v>
      </c>
    </row>
    <row r="70" spans="1:10" ht="12.75">
      <c r="A70" s="21" t="s">
        <v>206</v>
      </c>
      <c r="B70" s="21" t="s">
        <v>207</v>
      </c>
      <c r="D70" s="25">
        <v>10</v>
      </c>
      <c r="F70" s="26">
        <f aca="true" t="shared" si="2" ref="F70:F81">D70/D$83</f>
        <v>2.6051978908317875E-05</v>
      </c>
      <c r="H70" s="25">
        <v>1408091</v>
      </c>
      <c r="J70" s="26">
        <f t="shared" si="1"/>
        <v>0.0003125001284430121</v>
      </c>
    </row>
    <row r="71" spans="1:10" ht="12.75">
      <c r="A71" s="21" t="s">
        <v>208</v>
      </c>
      <c r="B71" s="21" t="s">
        <v>209</v>
      </c>
      <c r="D71" s="25">
        <v>97</v>
      </c>
      <c r="F71" s="26">
        <f t="shared" si="2"/>
        <v>0.0002527041954106834</v>
      </c>
      <c r="H71" s="25">
        <v>1075212</v>
      </c>
      <c r="J71" s="26">
        <f aca="true" t="shared" si="3" ref="J71:J81">H71/$H$83</f>
        <v>0.00023862370266088478</v>
      </c>
    </row>
    <row r="72" spans="1:10" ht="12.75">
      <c r="A72" s="21" t="s">
        <v>191</v>
      </c>
      <c r="B72" s="21" t="s">
        <v>192</v>
      </c>
      <c r="D72" s="25">
        <v>9</v>
      </c>
      <c r="F72" s="26">
        <f t="shared" si="2"/>
        <v>2.344678101748609E-05</v>
      </c>
      <c r="H72" s="25">
        <v>692362</v>
      </c>
      <c r="J72" s="26">
        <f t="shared" si="3"/>
        <v>0.0001536571243826292</v>
      </c>
    </row>
    <row r="73" spans="1:10" ht="12.75">
      <c r="A73" s="21" t="s">
        <v>218</v>
      </c>
      <c r="B73" s="21" t="s">
        <v>219</v>
      </c>
      <c r="D73" s="25">
        <v>6</v>
      </c>
      <c r="F73" s="26">
        <f t="shared" si="2"/>
        <v>1.5631187344990724E-05</v>
      </c>
      <c r="H73" s="25">
        <v>687499</v>
      </c>
      <c r="J73" s="26">
        <f t="shared" si="3"/>
        <v>0.00015257787018342023</v>
      </c>
    </row>
    <row r="74" spans="1:10" ht="12.75">
      <c r="A74" s="21" t="s">
        <v>199</v>
      </c>
      <c r="B74" s="21" t="s">
        <v>200</v>
      </c>
      <c r="D74" s="25">
        <v>136</v>
      </c>
      <c r="F74" s="26">
        <f t="shared" si="2"/>
        <v>0.00035430691315312314</v>
      </c>
      <c r="H74" s="25">
        <v>676413</v>
      </c>
      <c r="J74" s="26">
        <f t="shared" si="3"/>
        <v>0.00015011753457732713</v>
      </c>
    </row>
    <row r="75" spans="1:10" ht="12.75">
      <c r="A75" s="21" t="s">
        <v>212</v>
      </c>
      <c r="B75" s="21" t="s">
        <v>213</v>
      </c>
      <c r="D75" s="25">
        <v>117</v>
      </c>
      <c r="F75" s="26">
        <f t="shared" si="2"/>
        <v>0.0003048081532273191</v>
      </c>
      <c r="H75" s="25">
        <v>532247</v>
      </c>
      <c r="J75" s="26">
        <f t="shared" si="3"/>
        <v>0.00011812251897314013</v>
      </c>
    </row>
    <row r="76" spans="1:10" ht="12.75">
      <c r="A76" s="21" t="s">
        <v>193</v>
      </c>
      <c r="B76" s="21" t="s">
        <v>194</v>
      </c>
      <c r="D76" s="25">
        <v>65</v>
      </c>
      <c r="F76" s="26">
        <f t="shared" si="2"/>
        <v>0.0001693378629040662</v>
      </c>
      <c r="H76" s="25">
        <v>483204</v>
      </c>
      <c r="J76" s="26">
        <f t="shared" si="3"/>
        <v>0.00010723831915989607</v>
      </c>
    </row>
    <row r="77" spans="1:10" ht="12.75">
      <c r="A77" s="21" t="s">
        <v>216</v>
      </c>
      <c r="B77" s="21" t="s">
        <v>217</v>
      </c>
      <c r="D77" s="25">
        <v>36</v>
      </c>
      <c r="F77" s="26">
        <f t="shared" si="2"/>
        <v>9.378712406994436E-05</v>
      </c>
      <c r="H77" s="25">
        <v>304476</v>
      </c>
      <c r="J77" s="26">
        <f t="shared" si="3"/>
        <v>6.757289770889421E-05</v>
      </c>
    </row>
    <row r="78" spans="1:10" ht="12.75">
      <c r="A78" s="21" t="s">
        <v>210</v>
      </c>
      <c r="B78" s="21" t="s">
        <v>211</v>
      </c>
      <c r="D78" s="25">
        <v>55</v>
      </c>
      <c r="F78" s="26">
        <f t="shared" si="2"/>
        <v>0.00014328588399574831</v>
      </c>
      <c r="H78" s="25">
        <v>247346</v>
      </c>
      <c r="J78" s="26">
        <f t="shared" si="3"/>
        <v>5.48939356688348E-05</v>
      </c>
    </row>
    <row r="79" spans="1:10" ht="12.75">
      <c r="A79" s="21" t="s">
        <v>214</v>
      </c>
      <c r="B79" s="21" t="s">
        <v>215</v>
      </c>
      <c r="D79" s="25">
        <v>9</v>
      </c>
      <c r="F79" s="26">
        <f t="shared" si="2"/>
        <v>2.344678101748609E-05</v>
      </c>
      <c r="H79" s="25">
        <v>173794</v>
      </c>
      <c r="J79" s="26">
        <f t="shared" si="3"/>
        <v>3.857041009609808E-05</v>
      </c>
    </row>
    <row r="80" spans="1:10" ht="12.75">
      <c r="A80" s="21" t="s">
        <v>222</v>
      </c>
      <c r="B80" s="21" t="s">
        <v>223</v>
      </c>
      <c r="D80" s="25">
        <v>12</v>
      </c>
      <c r="F80" s="26">
        <f t="shared" si="2"/>
        <v>3.126237468998145E-05</v>
      </c>
      <c r="H80" s="25">
        <v>133268</v>
      </c>
      <c r="J80" s="26">
        <f t="shared" si="3"/>
        <v>2.957640317091959E-05</v>
      </c>
    </row>
    <row r="81" spans="1:10" ht="12.75">
      <c r="A81" s="21" t="s">
        <v>220</v>
      </c>
      <c r="B81" s="21" t="s">
        <v>221</v>
      </c>
      <c r="D81" s="25">
        <v>84</v>
      </c>
      <c r="F81" s="26">
        <f t="shared" si="2"/>
        <v>0.00021883662282987015</v>
      </c>
      <c r="H81" s="25">
        <v>117300</v>
      </c>
      <c r="J81" s="26">
        <f t="shared" si="3"/>
        <v>2.6032596661980878E-05</v>
      </c>
    </row>
    <row r="82" ht="5.25" customHeight="1"/>
    <row r="83" spans="2:10" ht="12.75">
      <c r="B83" s="21" t="s">
        <v>67</v>
      </c>
      <c r="D83" s="25">
        <f>SUM(D6:D82)</f>
        <v>383848</v>
      </c>
      <c r="F83" s="26">
        <f>SUM(F6:F82)</f>
        <v>1.0000000000000002</v>
      </c>
      <c r="H83" s="25">
        <f>SUM(H6:H82)</f>
        <v>4505889348</v>
      </c>
      <c r="J83" s="26">
        <f>SUM(J6:J81)</f>
        <v>1.0000000000000002</v>
      </c>
    </row>
    <row r="84" ht="10.5" customHeight="1"/>
    <row r="85" spans="1:10" ht="14.25" customHeight="1">
      <c r="A85" s="50" t="s">
        <v>83</v>
      </c>
      <c r="B85" s="175" t="s">
        <v>84</v>
      </c>
      <c r="C85" s="175"/>
      <c r="D85" s="175"/>
      <c r="E85" s="175"/>
      <c r="F85" s="175"/>
      <c r="G85" s="175"/>
      <c r="H85" s="175"/>
      <c r="I85" s="175"/>
      <c r="J85" s="175"/>
    </row>
  </sheetData>
  <sheetProtection/>
  <mergeCells count="3">
    <mergeCell ref="C4:D4"/>
    <mergeCell ref="C5:D5"/>
    <mergeCell ref="B85:J85"/>
  </mergeCells>
  <printOptions/>
  <pageMargins left="0.7" right="0.7" top="0.75" bottom="0.75" header="0.3" footer="0.3"/>
  <pageSetup fitToHeight="1" fitToWidth="1" horizontalDpi="600" verticalDpi="600" orientation="portrait" scale="66" r:id="rId1"/>
</worksheet>
</file>

<file path=xl/worksheets/sheet14.xml><?xml version="1.0" encoding="utf-8"?>
<worksheet xmlns="http://schemas.openxmlformats.org/spreadsheetml/2006/main" xmlns:r="http://schemas.openxmlformats.org/officeDocument/2006/relationships">
  <sheetPr>
    <pageSetUpPr fitToPage="1"/>
  </sheetPr>
  <dimension ref="A1:J63"/>
  <sheetViews>
    <sheetView zoomScalePageLayoutView="0" workbookViewId="0" topLeftCell="A1">
      <selection activeCell="J1" sqref="J1"/>
    </sheetView>
  </sheetViews>
  <sheetFormatPr defaultColWidth="9.140625" defaultRowHeight="15"/>
  <cols>
    <col min="1" max="1" width="8.00390625" style="21" customWidth="1"/>
    <col min="2" max="2" width="54.8515625" style="21" customWidth="1"/>
    <col min="3" max="3" width="1.421875" style="21" customWidth="1"/>
    <col min="4" max="4" width="8.421875" style="21" customWidth="1"/>
    <col min="5" max="5" width="1.28515625" style="21" customWidth="1"/>
    <col min="6" max="6" width="9.8515625" style="21" customWidth="1"/>
    <col min="7" max="7" width="1.7109375" style="21" customWidth="1"/>
    <col min="8" max="8" width="13.7109375" style="21" customWidth="1"/>
    <col min="9" max="9" width="1.28515625" style="21" customWidth="1"/>
    <col min="10" max="10" width="9.140625" style="21" customWidth="1"/>
    <col min="11" max="11" width="1.421875" style="21" customWidth="1"/>
    <col min="12" max="12" width="9.140625" style="21" customWidth="1"/>
    <col min="13" max="13" width="17.57421875" style="21" bestFit="1" customWidth="1"/>
    <col min="14" max="14" width="17.140625" style="21" customWidth="1"/>
    <col min="15" max="15" width="14.00390625" style="21" customWidth="1"/>
    <col min="16" max="16" width="12.8515625" style="21" customWidth="1"/>
    <col min="17" max="16384" width="9.140625" style="21" customWidth="1"/>
  </cols>
  <sheetData>
    <row r="1" spans="1:10" ht="12.75">
      <c r="A1" s="19" t="s">
        <v>520</v>
      </c>
      <c r="B1" s="48"/>
      <c r="C1" s="48"/>
      <c r="D1" s="48"/>
      <c r="E1" s="48"/>
      <c r="F1" s="48"/>
      <c r="G1" s="48"/>
      <c r="H1" s="48"/>
      <c r="I1" s="48"/>
      <c r="J1" s="48" t="s">
        <v>486</v>
      </c>
    </row>
    <row r="3" ht="12.75">
      <c r="J3" s="23" t="s">
        <v>76</v>
      </c>
    </row>
    <row r="4" spans="3:10" ht="12.75">
      <c r="C4" s="167" t="s">
        <v>77</v>
      </c>
      <c r="D4" s="167"/>
      <c r="F4" s="23" t="s">
        <v>76</v>
      </c>
      <c r="H4" s="23" t="s">
        <v>31</v>
      </c>
      <c r="J4" s="23" t="s">
        <v>78</v>
      </c>
    </row>
    <row r="5" spans="1:10" ht="12.75">
      <c r="A5" s="49" t="s">
        <v>224</v>
      </c>
      <c r="B5" s="22"/>
      <c r="C5" s="168" t="s">
        <v>80</v>
      </c>
      <c r="D5" s="168"/>
      <c r="E5" s="22"/>
      <c r="F5" s="24" t="s">
        <v>80</v>
      </c>
      <c r="G5" s="22"/>
      <c r="H5" s="24" t="s">
        <v>81</v>
      </c>
      <c r="I5" s="22"/>
      <c r="J5" s="24" t="s">
        <v>82</v>
      </c>
    </row>
    <row r="6" spans="1:10" ht="16.5" customHeight="1">
      <c r="A6" s="21" t="s">
        <v>201</v>
      </c>
      <c r="B6" s="21" t="s">
        <v>225</v>
      </c>
      <c r="D6" s="25">
        <v>114720</v>
      </c>
      <c r="F6" s="26">
        <f aca="true" t="shared" si="0" ref="F6:F59">D6/D$61</f>
        <v>0.29890100727971947</v>
      </c>
      <c r="H6" s="25">
        <v>1340397734</v>
      </c>
      <c r="J6" s="26">
        <f>H6/$H$61</f>
        <v>0.29747999230169125</v>
      </c>
    </row>
    <row r="7" spans="1:10" ht="12.75">
      <c r="A7" s="21" t="s">
        <v>17</v>
      </c>
      <c r="B7" s="21" t="s">
        <v>228</v>
      </c>
      <c r="D7" s="25">
        <v>31780</v>
      </c>
      <c r="F7" s="26">
        <f t="shared" si="0"/>
        <v>0.08280224905290694</v>
      </c>
      <c r="H7" s="25">
        <v>488691842</v>
      </c>
      <c r="J7" s="26">
        <f aca="true" t="shared" si="1" ref="J7:J59">H7/$H$61</f>
        <v>0.10845739418122541</v>
      </c>
    </row>
    <row r="8" spans="1:10" ht="12.75">
      <c r="A8" s="21" t="s">
        <v>140</v>
      </c>
      <c r="B8" s="21" t="s">
        <v>227</v>
      </c>
      <c r="D8" s="25">
        <v>12440</v>
      </c>
      <c r="F8" s="26">
        <f t="shared" si="0"/>
        <v>0.032412208251043496</v>
      </c>
      <c r="H8" s="25">
        <v>481471192</v>
      </c>
      <c r="J8" s="26">
        <f t="shared" si="1"/>
        <v>0.10685488557357269</v>
      </c>
    </row>
    <row r="9" spans="1:10" ht="12.75">
      <c r="A9" s="21" t="s">
        <v>19</v>
      </c>
      <c r="B9" s="21" t="s">
        <v>226</v>
      </c>
      <c r="D9" s="25">
        <v>34554</v>
      </c>
      <c r="F9" s="26">
        <f t="shared" si="0"/>
        <v>0.09002985883493222</v>
      </c>
      <c r="H9" s="25">
        <v>413413663</v>
      </c>
      <c r="J9" s="26">
        <f t="shared" si="1"/>
        <v>0.0917505977271773</v>
      </c>
    </row>
    <row r="10" spans="1:10" ht="12.75">
      <c r="A10" s="21" t="s">
        <v>120</v>
      </c>
      <c r="B10" s="21" t="s">
        <v>230</v>
      </c>
      <c r="D10" s="25">
        <v>42722</v>
      </c>
      <c r="F10" s="26">
        <f t="shared" si="0"/>
        <v>0.11131144380233764</v>
      </c>
      <c r="H10" s="25">
        <v>294666089</v>
      </c>
      <c r="J10" s="26">
        <f t="shared" si="1"/>
        <v>0.06539645932234131</v>
      </c>
    </row>
    <row r="11" spans="1:10" ht="12.75">
      <c r="A11" s="21" t="s">
        <v>165</v>
      </c>
      <c r="B11" s="21" t="s">
        <v>229</v>
      </c>
      <c r="D11" s="25">
        <v>14639</v>
      </c>
      <c r="F11" s="26">
        <f t="shared" si="0"/>
        <v>0.03814166532050046</v>
      </c>
      <c r="H11" s="25">
        <v>289595955</v>
      </c>
      <c r="J11" s="26">
        <f t="shared" si="1"/>
        <v>0.06427122359190808</v>
      </c>
    </row>
    <row r="12" spans="1:10" ht="12.75">
      <c r="A12" s="21" t="s">
        <v>136</v>
      </c>
      <c r="B12" s="21" t="s">
        <v>231</v>
      </c>
      <c r="D12" s="25">
        <v>12573</v>
      </c>
      <c r="F12" s="26">
        <f t="shared" si="0"/>
        <v>0.032758737487167996</v>
      </c>
      <c r="H12" s="25">
        <v>248484239</v>
      </c>
      <c r="J12" s="26">
        <f t="shared" si="1"/>
        <v>0.055147131056558184</v>
      </c>
    </row>
    <row r="13" spans="1:10" ht="12.75">
      <c r="A13" s="21" t="s">
        <v>214</v>
      </c>
      <c r="B13" s="21" t="s">
        <v>232</v>
      </c>
      <c r="D13" s="25">
        <v>44823</v>
      </c>
      <c r="F13" s="26">
        <f t="shared" si="0"/>
        <v>0.1167855635399134</v>
      </c>
      <c r="H13" s="25">
        <v>154312350</v>
      </c>
      <c r="J13" s="26">
        <f t="shared" si="1"/>
        <v>0.034247175689462846</v>
      </c>
    </row>
    <row r="14" spans="1:10" ht="12.75">
      <c r="A14" s="21" t="s">
        <v>233</v>
      </c>
      <c r="B14" s="21" t="s">
        <v>234</v>
      </c>
      <c r="D14" s="25">
        <v>9934</v>
      </c>
      <c r="F14" s="26">
        <f t="shared" si="0"/>
        <v>0.025882867907223963</v>
      </c>
      <c r="H14" s="25">
        <v>114961831</v>
      </c>
      <c r="J14" s="26">
        <f t="shared" si="1"/>
        <v>0.02551395286144846</v>
      </c>
    </row>
    <row r="15" spans="1:10" ht="12.75">
      <c r="A15" s="21" t="s">
        <v>152</v>
      </c>
      <c r="B15" s="21" t="s">
        <v>235</v>
      </c>
      <c r="D15" s="25">
        <v>2291</v>
      </c>
      <c r="F15" s="26">
        <f t="shared" si="0"/>
        <v>0.005969161503467898</v>
      </c>
      <c r="H15" s="25">
        <v>93606858</v>
      </c>
      <c r="J15" s="26">
        <f t="shared" si="1"/>
        <v>0.020774555709018757</v>
      </c>
    </row>
    <row r="16" spans="1:10" ht="12.75">
      <c r="A16" s="21" t="s">
        <v>130</v>
      </c>
      <c r="B16" s="21" t="s">
        <v>237</v>
      </c>
      <c r="D16" s="25">
        <v>4418</v>
      </c>
      <c r="F16" s="26">
        <f t="shared" si="0"/>
        <v>0.011511023798481524</v>
      </c>
      <c r="H16" s="25">
        <v>72449129</v>
      </c>
      <c r="J16" s="26">
        <f t="shared" si="1"/>
        <v>0.016078933730265643</v>
      </c>
    </row>
    <row r="17" spans="1:10" ht="12.75">
      <c r="A17" s="21" t="s">
        <v>0</v>
      </c>
      <c r="B17" s="21" t="s">
        <v>240</v>
      </c>
      <c r="D17" s="25">
        <v>7108</v>
      </c>
      <c r="F17" s="26">
        <f t="shared" si="0"/>
        <v>0.018519773010322923</v>
      </c>
      <c r="H17" s="25">
        <v>51633788</v>
      </c>
      <c r="J17" s="26">
        <f t="shared" si="1"/>
        <v>0.011459299331184305</v>
      </c>
    </row>
    <row r="18" spans="1:10" ht="12.75">
      <c r="A18" s="21" t="s">
        <v>2</v>
      </c>
      <c r="B18" s="21" t="s">
        <v>238</v>
      </c>
      <c r="D18" s="25">
        <v>644</v>
      </c>
      <c r="F18" s="26">
        <f t="shared" si="0"/>
        <v>0.0016779310380765282</v>
      </c>
      <c r="H18" s="25">
        <v>49575394</v>
      </c>
      <c r="J18" s="26">
        <f t="shared" si="1"/>
        <v>0.011002471469019443</v>
      </c>
    </row>
    <row r="19" spans="1:10" ht="12.75">
      <c r="A19" s="21" t="s">
        <v>212</v>
      </c>
      <c r="B19" s="21" t="s">
        <v>236</v>
      </c>
      <c r="D19" s="25">
        <v>1815</v>
      </c>
      <c r="F19" s="26">
        <f t="shared" si="0"/>
        <v>0.004728951605759159</v>
      </c>
      <c r="H19" s="25">
        <v>48640975</v>
      </c>
      <c r="J19" s="26">
        <f t="shared" si="1"/>
        <v>0.010795092010015855</v>
      </c>
    </row>
    <row r="20" spans="1:10" ht="12.75">
      <c r="A20" s="21" t="s">
        <v>118</v>
      </c>
      <c r="B20" s="21" t="s">
        <v>241</v>
      </c>
      <c r="D20" s="25">
        <v>3014</v>
      </c>
      <c r="F20" s="26">
        <f t="shared" si="0"/>
        <v>0.007852925696836422</v>
      </c>
      <c r="H20" s="25">
        <v>45315769</v>
      </c>
      <c r="J20" s="26">
        <f t="shared" si="1"/>
        <v>0.01005711534071067</v>
      </c>
    </row>
    <row r="21" spans="1:10" ht="12.75">
      <c r="A21" s="21" t="s">
        <v>160</v>
      </c>
      <c r="B21" s="21" t="s">
        <v>239</v>
      </c>
      <c r="D21" s="25">
        <v>2013</v>
      </c>
      <c r="F21" s="26">
        <f t="shared" si="0"/>
        <v>0.00524483723547834</v>
      </c>
      <c r="H21" s="25">
        <v>44606125</v>
      </c>
      <c r="J21" s="26">
        <f t="shared" si="1"/>
        <v>0.009899621123656926</v>
      </c>
    </row>
    <row r="22" spans="1:10" ht="12.75">
      <c r="A22" s="21" t="s">
        <v>154</v>
      </c>
      <c r="B22" s="21" t="s">
        <v>244</v>
      </c>
      <c r="D22" s="25">
        <v>795</v>
      </c>
      <c r="F22" s="26">
        <f t="shared" si="0"/>
        <v>0.0020713589678118633</v>
      </c>
      <c r="H22" s="25">
        <v>37992848</v>
      </c>
      <c r="J22" s="26">
        <f t="shared" si="1"/>
        <v>0.008431909308613712</v>
      </c>
    </row>
    <row r="23" spans="1:10" ht="12.75">
      <c r="A23" s="21" t="s">
        <v>206</v>
      </c>
      <c r="B23" s="21" t="s">
        <v>247</v>
      </c>
      <c r="D23" s="25">
        <v>2162</v>
      </c>
      <c r="F23" s="26">
        <f t="shared" si="0"/>
        <v>0.005633054199256916</v>
      </c>
      <c r="H23" s="25">
        <v>34773073</v>
      </c>
      <c r="J23" s="26">
        <f t="shared" si="1"/>
        <v>0.007717331375573743</v>
      </c>
    </row>
    <row r="24" spans="1:10" ht="12.75">
      <c r="A24" s="21" t="s">
        <v>216</v>
      </c>
      <c r="B24" s="21" t="s">
        <v>243</v>
      </c>
      <c r="D24" s="25">
        <v>1457</v>
      </c>
      <c r="F24" s="26">
        <f t="shared" si="0"/>
        <v>0.003796188699499226</v>
      </c>
      <c r="H24" s="25">
        <v>34595167</v>
      </c>
      <c r="J24" s="26">
        <f t="shared" si="1"/>
        <v>0.007677847963920628</v>
      </c>
    </row>
    <row r="25" spans="1:10" ht="12.75">
      <c r="A25" s="21" t="s">
        <v>22</v>
      </c>
      <c r="B25" s="21" t="s">
        <v>242</v>
      </c>
      <c r="D25" s="25">
        <v>2199</v>
      </c>
      <c r="F25" s="26">
        <f t="shared" si="0"/>
        <v>0.005729457069456966</v>
      </c>
      <c r="H25" s="25">
        <v>31386618</v>
      </c>
      <c r="J25" s="26">
        <f t="shared" si="1"/>
        <v>0.006965761463318114</v>
      </c>
    </row>
    <row r="26" spans="1:10" ht="12.75">
      <c r="A26" s="21" t="s">
        <v>245</v>
      </c>
      <c r="B26" s="21" t="s">
        <v>246</v>
      </c>
      <c r="D26" s="25">
        <v>16213</v>
      </c>
      <c r="F26" s="26">
        <f t="shared" si="0"/>
        <v>0.04224269552847011</v>
      </c>
      <c r="H26" s="25">
        <v>31179791</v>
      </c>
      <c r="J26" s="26">
        <f t="shared" si="1"/>
        <v>0.006919859494964159</v>
      </c>
    </row>
    <row r="27" spans="1:10" ht="12.75">
      <c r="A27" s="21" t="s">
        <v>183</v>
      </c>
      <c r="B27" s="21" t="s">
        <v>250</v>
      </c>
      <c r="D27" s="25">
        <v>2484</v>
      </c>
      <c r="F27" s="26">
        <f t="shared" si="0"/>
        <v>0.00647201971829518</v>
      </c>
      <c r="H27" s="25">
        <v>15425501</v>
      </c>
      <c r="J27" s="26">
        <f t="shared" si="1"/>
        <v>0.003423444998698969</v>
      </c>
    </row>
    <row r="28" spans="1:10" ht="12.75">
      <c r="A28" s="21" t="s">
        <v>105</v>
      </c>
      <c r="B28" s="21" t="s">
        <v>259</v>
      </c>
      <c r="D28" s="25">
        <v>546</v>
      </c>
      <c r="F28" s="26">
        <f t="shared" si="0"/>
        <v>0.0014225937061953175</v>
      </c>
      <c r="H28" s="25">
        <v>13655842</v>
      </c>
      <c r="J28" s="26">
        <f t="shared" si="1"/>
        <v>0.003030697284835243</v>
      </c>
    </row>
    <row r="29" spans="1:10" ht="12.75">
      <c r="A29" s="21" t="s">
        <v>97</v>
      </c>
      <c r="B29" s="21" t="s">
        <v>249</v>
      </c>
      <c r="D29" s="25">
        <v>8421</v>
      </c>
      <c r="F29" s="26">
        <f t="shared" si="0"/>
        <v>0.021940772160935474</v>
      </c>
      <c r="H29" s="25">
        <v>13151015</v>
      </c>
      <c r="J29" s="26">
        <f t="shared" si="1"/>
        <v>0.0029186589485531212</v>
      </c>
    </row>
    <row r="30" spans="1:10" ht="12.75">
      <c r="A30" s="21" t="s">
        <v>252</v>
      </c>
      <c r="B30" s="21" t="s">
        <v>253</v>
      </c>
      <c r="D30" s="25">
        <v>1501</v>
      </c>
      <c r="F30" s="26">
        <f t="shared" si="0"/>
        <v>0.003910829950547933</v>
      </c>
      <c r="H30" s="25">
        <v>8628283</v>
      </c>
      <c r="J30" s="26">
        <f t="shared" si="1"/>
        <v>0.0019149103995850336</v>
      </c>
    </row>
    <row r="31" spans="1:10" ht="12.75">
      <c r="A31" s="21" t="s">
        <v>15</v>
      </c>
      <c r="B31" s="21" t="s">
        <v>251</v>
      </c>
      <c r="D31" s="25">
        <v>495</v>
      </c>
      <c r="F31" s="26">
        <f t="shared" si="0"/>
        <v>0.0012897140742979525</v>
      </c>
      <c r="H31" s="25">
        <v>8308254</v>
      </c>
      <c r="J31" s="26">
        <f t="shared" si="1"/>
        <v>0.0018438850449149563</v>
      </c>
    </row>
    <row r="32" spans="1:10" ht="12.75">
      <c r="A32" s="21" t="s">
        <v>191</v>
      </c>
      <c r="B32" s="21" t="s">
        <v>258</v>
      </c>
      <c r="D32" s="25">
        <v>165</v>
      </c>
      <c r="F32" s="26">
        <f t="shared" si="0"/>
        <v>0.0004299046914326509</v>
      </c>
      <c r="H32" s="25">
        <v>7732223</v>
      </c>
      <c r="J32" s="26">
        <f t="shared" si="1"/>
        <v>0.001716044111512173</v>
      </c>
    </row>
    <row r="33" spans="1:10" ht="12.75">
      <c r="A33" s="21" t="s">
        <v>185</v>
      </c>
      <c r="B33" s="21" t="s">
        <v>254</v>
      </c>
      <c r="D33" s="25">
        <v>1012</v>
      </c>
      <c r="F33" s="26">
        <f t="shared" si="0"/>
        <v>0.0026367487741202587</v>
      </c>
      <c r="H33" s="25">
        <v>6339688</v>
      </c>
      <c r="J33" s="26">
        <f t="shared" si="1"/>
        <v>0.001406993080932144</v>
      </c>
    </row>
    <row r="34" spans="1:10" ht="12.75">
      <c r="A34" s="21" t="s">
        <v>132</v>
      </c>
      <c r="B34" s="21" t="s">
        <v>257</v>
      </c>
      <c r="D34" s="25">
        <v>374</v>
      </c>
      <c r="F34" s="26">
        <f t="shared" si="0"/>
        <v>0.0009744506339140086</v>
      </c>
      <c r="H34" s="25">
        <v>5767351</v>
      </c>
      <c r="J34" s="26">
        <f t="shared" si="1"/>
        <v>0.0012799719721707254</v>
      </c>
    </row>
    <row r="35" spans="1:10" ht="12.75">
      <c r="A35" s="21" t="s">
        <v>255</v>
      </c>
      <c r="B35" s="21" t="s">
        <v>256</v>
      </c>
      <c r="D35" s="25">
        <v>1286</v>
      </c>
      <c r="F35" s="26">
        <f t="shared" si="0"/>
        <v>0.003350651110196297</v>
      </c>
      <c r="H35" s="25">
        <v>5728952</v>
      </c>
      <c r="J35" s="26">
        <f t="shared" si="1"/>
        <v>0.0012714499238751762</v>
      </c>
    </row>
    <row r="36" spans="1:10" ht="12.75">
      <c r="A36" s="21" t="s">
        <v>128</v>
      </c>
      <c r="B36" s="21" t="s">
        <v>260</v>
      </c>
      <c r="D36" s="25">
        <v>2433</v>
      </c>
      <c r="F36" s="26">
        <f t="shared" si="0"/>
        <v>0.006339140086397815</v>
      </c>
      <c r="H36" s="25">
        <v>3430782</v>
      </c>
      <c r="J36" s="26">
        <f t="shared" si="1"/>
        <v>0.0007614075860178834</v>
      </c>
    </row>
    <row r="37" spans="1:10" ht="12.75">
      <c r="A37" s="21" t="s">
        <v>111</v>
      </c>
      <c r="B37" s="21" t="s">
        <v>248</v>
      </c>
      <c r="D37" s="25">
        <v>97</v>
      </c>
      <c r="F37" s="26">
        <f t="shared" si="0"/>
        <v>0.00025273184890283113</v>
      </c>
      <c r="H37" s="25">
        <v>2982890</v>
      </c>
      <c r="J37" s="26">
        <f t="shared" si="1"/>
        <v>0.000662005068890091</v>
      </c>
    </row>
    <row r="38" spans="1:10" ht="12.75">
      <c r="A38" s="21" t="s">
        <v>90</v>
      </c>
      <c r="B38" s="21" t="s">
        <v>261</v>
      </c>
      <c r="D38" s="25">
        <v>232</v>
      </c>
      <c r="F38" s="26">
        <f t="shared" si="0"/>
        <v>0.000604472050984091</v>
      </c>
      <c r="H38" s="25">
        <v>2414323</v>
      </c>
      <c r="J38" s="26">
        <f t="shared" si="1"/>
        <v>0.0005358206517631998</v>
      </c>
    </row>
    <row r="39" spans="1:10" ht="12.75">
      <c r="A39" s="21" t="s">
        <v>122</v>
      </c>
      <c r="B39" s="21" t="s">
        <v>263</v>
      </c>
      <c r="D39" s="25">
        <v>160</v>
      </c>
      <c r="F39" s="26">
        <f t="shared" si="0"/>
        <v>0.00041687727654075233</v>
      </c>
      <c r="H39" s="25">
        <v>2372661</v>
      </c>
      <c r="J39" s="26">
        <f t="shared" si="1"/>
        <v>0.0005265744324322493</v>
      </c>
    </row>
    <row r="40" spans="1:10" ht="12.75">
      <c r="A40" s="21" t="s">
        <v>179</v>
      </c>
      <c r="B40" s="21" t="s">
        <v>262</v>
      </c>
      <c r="D40" s="25">
        <v>475</v>
      </c>
      <c r="F40" s="26">
        <f t="shared" si="0"/>
        <v>0.0012376044147303586</v>
      </c>
      <c r="H40" s="25">
        <v>1465355</v>
      </c>
      <c r="J40" s="26">
        <f t="shared" si="1"/>
        <v>0.0003252122732395225</v>
      </c>
    </row>
    <row r="41" spans="1:10" ht="12.75">
      <c r="A41" s="21" t="s">
        <v>266</v>
      </c>
      <c r="B41" s="21" t="s">
        <v>267</v>
      </c>
      <c r="D41" s="25">
        <v>145</v>
      </c>
      <c r="F41" s="26">
        <f t="shared" si="0"/>
        <v>0.0003777950318650568</v>
      </c>
      <c r="H41" s="25">
        <v>1436022</v>
      </c>
      <c r="J41" s="26">
        <f t="shared" si="1"/>
        <v>0.00031870227968100944</v>
      </c>
    </row>
    <row r="42" spans="1:10" ht="12.75">
      <c r="A42" s="21" t="s">
        <v>1</v>
      </c>
      <c r="B42" s="21" t="s">
        <v>273</v>
      </c>
      <c r="D42" s="25">
        <v>82</v>
      </c>
      <c r="F42" s="26">
        <f t="shared" si="0"/>
        <v>0.00021364960422713558</v>
      </c>
      <c r="H42" s="25">
        <v>888428</v>
      </c>
      <c r="J42" s="26">
        <f t="shared" si="1"/>
        <v>0.00019717248686471368</v>
      </c>
    </row>
    <row r="43" spans="1:10" ht="12.75">
      <c r="A43" s="21" t="s">
        <v>269</v>
      </c>
      <c r="B43" s="21" t="s">
        <v>270</v>
      </c>
      <c r="D43" s="25">
        <v>777</v>
      </c>
      <c r="F43" s="26">
        <f t="shared" si="0"/>
        <v>0.0020244602742010287</v>
      </c>
      <c r="H43" s="25">
        <v>826180</v>
      </c>
      <c r="J43" s="26">
        <f t="shared" si="1"/>
        <v>0.00018335753172782617</v>
      </c>
    </row>
    <row r="44" spans="1:10" ht="12.75">
      <c r="A44" s="21" t="s">
        <v>88</v>
      </c>
      <c r="B44" s="21" t="s">
        <v>271</v>
      </c>
      <c r="D44" s="25">
        <v>65</v>
      </c>
      <c r="F44" s="26">
        <f t="shared" si="0"/>
        <v>0.00016935639359468065</v>
      </c>
      <c r="H44" s="25">
        <v>669014</v>
      </c>
      <c r="J44" s="26">
        <f t="shared" si="1"/>
        <v>0.00014847703373521495</v>
      </c>
    </row>
    <row r="45" spans="1:10" ht="12.75">
      <c r="A45" s="21" t="s">
        <v>264</v>
      </c>
      <c r="B45" s="21" t="s">
        <v>265</v>
      </c>
      <c r="D45" s="25">
        <v>234</v>
      </c>
      <c r="F45" s="26">
        <f t="shared" si="0"/>
        <v>0.0006096830169408503</v>
      </c>
      <c r="H45" s="25">
        <v>629654</v>
      </c>
      <c r="J45" s="26">
        <f t="shared" si="1"/>
        <v>0.00013974170674980349</v>
      </c>
    </row>
    <row r="46" spans="1:10" ht="12.75">
      <c r="A46" s="21" t="s">
        <v>156</v>
      </c>
      <c r="B46" s="21" t="s">
        <v>268</v>
      </c>
      <c r="D46" s="25">
        <v>194</v>
      </c>
      <c r="F46" s="26">
        <f t="shared" si="0"/>
        <v>0.0005054636978056623</v>
      </c>
      <c r="H46" s="25">
        <v>510737</v>
      </c>
      <c r="J46" s="26">
        <f t="shared" si="1"/>
        <v>0.00011334996693465679</v>
      </c>
    </row>
    <row r="47" spans="1:10" ht="12.75">
      <c r="A47" s="21" t="s">
        <v>126</v>
      </c>
      <c r="B47" s="21" t="s">
        <v>276</v>
      </c>
      <c r="D47" s="25">
        <v>45</v>
      </c>
      <c r="F47" s="26">
        <f t="shared" si="0"/>
        <v>0.0001172467340270866</v>
      </c>
      <c r="H47" s="25">
        <v>420806</v>
      </c>
      <c r="J47" s="26">
        <f t="shared" si="1"/>
        <v>9.339120953818734E-05</v>
      </c>
    </row>
    <row r="48" spans="1:10" ht="12.75">
      <c r="A48" s="21" t="s">
        <v>14</v>
      </c>
      <c r="B48" s="21" t="s">
        <v>272</v>
      </c>
      <c r="D48" s="25">
        <v>25</v>
      </c>
      <c r="F48" s="26">
        <f t="shared" si="0"/>
        <v>6.513707445949255E-05</v>
      </c>
      <c r="H48" s="25">
        <v>343764</v>
      </c>
      <c r="J48" s="26">
        <f t="shared" si="1"/>
        <v>7.629296102167135E-05</v>
      </c>
    </row>
    <row r="49" spans="1:10" ht="12.75">
      <c r="A49" s="21" t="s">
        <v>18</v>
      </c>
      <c r="B49" s="21" t="s">
        <v>279</v>
      </c>
      <c r="D49" s="25">
        <v>62</v>
      </c>
      <c r="F49" s="26">
        <f t="shared" si="0"/>
        <v>0.00016153994465954155</v>
      </c>
      <c r="H49" s="25">
        <v>323923</v>
      </c>
      <c r="J49" s="26">
        <f t="shared" si="1"/>
        <v>7.188956613555477E-05</v>
      </c>
    </row>
    <row r="50" spans="1:10" ht="12.75">
      <c r="A50" s="21" t="s">
        <v>147</v>
      </c>
      <c r="B50" s="21" t="s">
        <v>285</v>
      </c>
      <c r="D50" s="25">
        <v>20</v>
      </c>
      <c r="F50" s="26">
        <f t="shared" si="0"/>
        <v>5.210965956759404E-05</v>
      </c>
      <c r="H50" s="25">
        <v>201655</v>
      </c>
      <c r="J50" s="26">
        <f t="shared" si="1"/>
        <v>4.4754125082397035E-05</v>
      </c>
    </row>
    <row r="51" spans="1:10" ht="12.75">
      <c r="A51" s="21" t="s">
        <v>149</v>
      </c>
      <c r="B51" s="21" t="s">
        <v>278</v>
      </c>
      <c r="D51" s="25">
        <v>29</v>
      </c>
      <c r="F51" s="26">
        <f t="shared" si="0"/>
        <v>7.555900637301137E-05</v>
      </c>
      <c r="H51" s="25">
        <v>163424</v>
      </c>
      <c r="J51" s="26">
        <f t="shared" si="1"/>
        <v>3.626936171910269E-05</v>
      </c>
    </row>
    <row r="52" spans="1:10" ht="12.75">
      <c r="A52" s="21" t="s">
        <v>187</v>
      </c>
      <c r="B52" s="21" t="s">
        <v>280</v>
      </c>
      <c r="D52" s="25">
        <v>43</v>
      </c>
      <c r="F52" s="26">
        <f t="shared" si="0"/>
        <v>0.0001120357680703272</v>
      </c>
      <c r="H52" s="25">
        <v>96692</v>
      </c>
      <c r="J52" s="26">
        <f t="shared" si="1"/>
        <v>2.145925398560479E-05</v>
      </c>
    </row>
    <row r="53" spans="1:10" ht="12.75">
      <c r="A53" s="21" t="s">
        <v>13</v>
      </c>
      <c r="B53" s="21" t="s">
        <v>281</v>
      </c>
      <c r="D53" s="25">
        <v>10</v>
      </c>
      <c r="F53" s="26">
        <f t="shared" si="0"/>
        <v>2.605482978379702E-05</v>
      </c>
      <c r="H53" s="25">
        <v>54587</v>
      </c>
      <c r="J53" s="26">
        <f t="shared" si="1"/>
        <v>1.2114717839244289E-05</v>
      </c>
    </row>
    <row r="54" spans="1:10" ht="12.75">
      <c r="A54" s="21" t="s">
        <v>103</v>
      </c>
      <c r="B54" s="21" t="s">
        <v>282</v>
      </c>
      <c r="D54" s="25">
        <v>29</v>
      </c>
      <c r="F54" s="26">
        <f t="shared" si="0"/>
        <v>7.555900637301137E-05</v>
      </c>
      <c r="H54" s="25">
        <v>48397</v>
      </c>
      <c r="J54" s="26">
        <f t="shared" si="1"/>
        <v>1.0740945632951176E-05</v>
      </c>
    </row>
    <row r="55" spans="1:10" ht="12.75">
      <c r="A55" s="21" t="s">
        <v>287</v>
      </c>
      <c r="B55" s="21" t="s">
        <v>288</v>
      </c>
      <c r="D55" s="25">
        <v>3</v>
      </c>
      <c r="F55" s="26">
        <f t="shared" si="0"/>
        <v>7.816448935139107E-06</v>
      </c>
      <c r="H55" s="25">
        <v>27316</v>
      </c>
      <c r="J55" s="26">
        <f t="shared" si="1"/>
        <v>6.062352437334841E-06</v>
      </c>
    </row>
    <row r="56" spans="1:10" ht="12.75">
      <c r="A56" s="21" t="s">
        <v>208</v>
      </c>
      <c r="B56" s="21" t="s">
        <v>277</v>
      </c>
      <c r="D56" s="25">
        <v>31</v>
      </c>
      <c r="F56" s="26">
        <f t="shared" si="0"/>
        <v>8.076997232977077E-05</v>
      </c>
      <c r="H56" s="25">
        <v>20670</v>
      </c>
      <c r="J56" s="26">
        <f t="shared" si="1"/>
        <v>4.587378272064401E-06</v>
      </c>
    </row>
    <row r="57" spans="1:10" ht="12.75">
      <c r="A57" s="21" t="s">
        <v>16</v>
      </c>
      <c r="B57" s="21" t="s">
        <v>286</v>
      </c>
      <c r="D57" s="25">
        <v>5</v>
      </c>
      <c r="F57" s="26">
        <f t="shared" si="0"/>
        <v>1.302741489189851E-05</v>
      </c>
      <c r="H57" s="25">
        <v>14761</v>
      </c>
      <c r="J57" s="26">
        <f t="shared" si="1"/>
        <v>3.2759695536498607E-06</v>
      </c>
    </row>
    <row r="58" spans="1:10" ht="12.75">
      <c r="A58" s="21" t="s">
        <v>274</v>
      </c>
      <c r="B58" s="21" t="s">
        <v>275</v>
      </c>
      <c r="D58" s="25">
        <v>10</v>
      </c>
      <c r="F58" s="26">
        <f t="shared" si="0"/>
        <v>2.605482978379702E-05</v>
      </c>
      <c r="H58" s="25">
        <v>11385</v>
      </c>
      <c r="J58" s="26">
        <f t="shared" si="1"/>
        <v>2.5267199626247318E-06</v>
      </c>
    </row>
    <row r="59" spans="1:10" ht="12.75">
      <c r="A59" s="21" t="s">
        <v>283</v>
      </c>
      <c r="B59" s="21" t="s">
        <v>284</v>
      </c>
      <c r="D59" s="25">
        <v>2</v>
      </c>
      <c r="F59" s="26">
        <f t="shared" si="0"/>
        <v>5.210965956759404E-06</v>
      </c>
      <c r="H59" s="25">
        <v>667</v>
      </c>
      <c r="J59" s="26">
        <f t="shared" si="1"/>
        <v>1.4803005841639841E-07</v>
      </c>
    </row>
    <row r="60" ht="6" customHeight="1"/>
    <row r="61" spans="2:10" ht="12.75">
      <c r="B61" s="21" t="s">
        <v>67</v>
      </c>
      <c r="D61" s="25">
        <f>SUM(D6:D60)</f>
        <v>383806</v>
      </c>
      <c r="F61" s="26">
        <f>SUM(F6:F60)</f>
        <v>1</v>
      </c>
      <c r="H61" s="25">
        <f>SUM(H6:H60)</f>
        <v>4505841632</v>
      </c>
      <c r="J61" s="26">
        <f>SUM(J6:J59)</f>
        <v>0.9999999999999999</v>
      </c>
    </row>
    <row r="63" spans="1:10" ht="15" customHeight="1">
      <c r="A63" s="50" t="s">
        <v>83</v>
      </c>
      <c r="B63" s="175" t="s">
        <v>84</v>
      </c>
      <c r="C63" s="175"/>
      <c r="D63" s="175"/>
      <c r="E63" s="175"/>
      <c r="F63" s="175"/>
      <c r="G63" s="175"/>
      <c r="H63" s="175"/>
      <c r="I63" s="175"/>
      <c r="J63" s="175"/>
    </row>
  </sheetData>
  <sheetProtection/>
  <mergeCells count="3">
    <mergeCell ref="C4:D4"/>
    <mergeCell ref="C5:D5"/>
    <mergeCell ref="B63:J63"/>
  </mergeCells>
  <printOptions/>
  <pageMargins left="0.7" right="0.7" top="0.75" bottom="0.75" header="0.3" footer="0.3"/>
  <pageSetup fitToHeight="1" fitToWidth="1" horizontalDpi="600" verticalDpi="600" orientation="portrait" scale="81" r:id="rId1"/>
</worksheet>
</file>

<file path=xl/worksheets/sheet15.xml><?xml version="1.0" encoding="utf-8"?>
<worksheet xmlns="http://schemas.openxmlformats.org/spreadsheetml/2006/main" xmlns:r="http://schemas.openxmlformats.org/officeDocument/2006/relationships">
  <sheetPr>
    <pageSetUpPr fitToPage="1"/>
  </sheetPr>
  <dimension ref="A1:J65"/>
  <sheetViews>
    <sheetView zoomScalePageLayoutView="0" workbookViewId="0" topLeftCell="A1">
      <selection activeCell="J1" sqref="J1"/>
    </sheetView>
  </sheetViews>
  <sheetFormatPr defaultColWidth="9.140625" defaultRowHeight="15"/>
  <cols>
    <col min="1" max="1" width="8.00390625" style="21" customWidth="1"/>
    <col min="2" max="2" width="54.8515625" style="21" customWidth="1"/>
    <col min="3" max="3" width="1.421875" style="21" customWidth="1"/>
    <col min="4" max="4" width="8.421875" style="21" customWidth="1"/>
    <col min="5" max="5" width="1.28515625" style="21" customWidth="1"/>
    <col min="6" max="6" width="9.8515625" style="21" customWidth="1"/>
    <col min="7" max="7" width="1.7109375" style="21" customWidth="1"/>
    <col min="8" max="8" width="13.7109375" style="21" customWidth="1"/>
    <col min="9" max="9" width="1.28515625" style="21" customWidth="1"/>
    <col min="10" max="10" width="9.140625" style="21" customWidth="1"/>
    <col min="11" max="11" width="1.421875" style="21" customWidth="1"/>
    <col min="12" max="16384" width="9.140625" style="21" customWidth="1"/>
  </cols>
  <sheetData>
    <row r="1" spans="1:10" ht="12.75">
      <c r="A1" s="19" t="s">
        <v>521</v>
      </c>
      <c r="B1" s="48"/>
      <c r="C1" s="48"/>
      <c r="D1" s="48"/>
      <c r="E1" s="48"/>
      <c r="F1" s="48"/>
      <c r="G1" s="48"/>
      <c r="H1" s="48"/>
      <c r="I1" s="48"/>
      <c r="J1" s="48" t="s">
        <v>487</v>
      </c>
    </row>
    <row r="3" ht="12.75">
      <c r="J3" s="23" t="s">
        <v>76</v>
      </c>
    </row>
    <row r="4" spans="3:10" ht="12.75">
      <c r="C4" s="167" t="s">
        <v>77</v>
      </c>
      <c r="D4" s="167"/>
      <c r="F4" s="23" t="s">
        <v>76</v>
      </c>
      <c r="H4" s="23" t="s">
        <v>31</v>
      </c>
      <c r="J4" s="23" t="s">
        <v>78</v>
      </c>
    </row>
    <row r="5" spans="1:10" ht="12.75">
      <c r="A5" s="49" t="s">
        <v>289</v>
      </c>
      <c r="B5" s="22"/>
      <c r="C5" s="168" t="s">
        <v>80</v>
      </c>
      <c r="D5" s="168"/>
      <c r="E5" s="22"/>
      <c r="F5" s="24" t="s">
        <v>80</v>
      </c>
      <c r="G5" s="22"/>
      <c r="H5" s="24" t="s">
        <v>81</v>
      </c>
      <c r="I5" s="22"/>
      <c r="J5" s="24" t="s">
        <v>82</v>
      </c>
    </row>
    <row r="6" spans="1:10" ht="16.5" customHeight="1">
      <c r="A6" s="21" t="s">
        <v>136</v>
      </c>
      <c r="B6" s="21" t="s">
        <v>292</v>
      </c>
      <c r="D6" s="25">
        <v>37069</v>
      </c>
      <c r="F6" s="26">
        <f aca="true" t="shared" si="0" ref="F6:F60">D6/D$62</f>
        <v>0.09689139350154084</v>
      </c>
      <c r="H6" s="25">
        <v>642793037</v>
      </c>
      <c r="J6" s="26">
        <f>H6/$H$62</f>
        <v>0.14308690964113452</v>
      </c>
    </row>
    <row r="7" spans="1:10" ht="12.75">
      <c r="A7" s="21" t="s">
        <v>264</v>
      </c>
      <c r="B7" s="21" t="s">
        <v>291</v>
      </c>
      <c r="D7" s="25">
        <v>47550</v>
      </c>
      <c r="F7" s="26">
        <f t="shared" si="0"/>
        <v>0.12428675607645923</v>
      </c>
      <c r="H7" s="25">
        <v>573454963</v>
      </c>
      <c r="J7" s="26">
        <f aca="true" t="shared" si="1" ref="J7:J60">H7/$H$62</f>
        <v>0.12765212712477025</v>
      </c>
    </row>
    <row r="8" spans="1:10" ht="12.75">
      <c r="A8" s="21" t="s">
        <v>293</v>
      </c>
      <c r="B8" s="21" t="s">
        <v>294</v>
      </c>
      <c r="D8" s="25">
        <v>22825</v>
      </c>
      <c r="F8" s="26">
        <f t="shared" si="0"/>
        <v>0.059660256728605296</v>
      </c>
      <c r="H8" s="25">
        <v>425755544</v>
      </c>
      <c r="J8" s="26">
        <f t="shared" si="1"/>
        <v>0.09477396540862043</v>
      </c>
    </row>
    <row r="9" spans="1:10" ht="12.75">
      <c r="A9" s="21" t="s">
        <v>105</v>
      </c>
      <c r="B9" s="21" t="s">
        <v>295</v>
      </c>
      <c r="D9" s="25">
        <v>24480</v>
      </c>
      <c r="F9" s="26">
        <f t="shared" si="0"/>
        <v>0.06398611543116134</v>
      </c>
      <c r="H9" s="25">
        <v>406690254</v>
      </c>
      <c r="J9" s="26">
        <f t="shared" si="1"/>
        <v>0.09052999686744903</v>
      </c>
    </row>
    <row r="10" spans="1:10" ht="12.75">
      <c r="A10" s="21" t="s">
        <v>22</v>
      </c>
      <c r="B10" s="21" t="s">
        <v>296</v>
      </c>
      <c r="D10" s="25">
        <v>16342</v>
      </c>
      <c r="F10" s="26">
        <f t="shared" si="0"/>
        <v>0.042714914149347985</v>
      </c>
      <c r="H10" s="25">
        <v>176192147</v>
      </c>
      <c r="J10" s="26">
        <f t="shared" si="1"/>
        <v>0.03922069525663902</v>
      </c>
    </row>
    <row r="11" spans="1:10" ht="12.75">
      <c r="A11" s="21" t="s">
        <v>255</v>
      </c>
      <c r="B11" s="21" t="s">
        <v>297</v>
      </c>
      <c r="D11" s="25">
        <v>36540</v>
      </c>
      <c r="F11" s="26">
        <f t="shared" si="0"/>
        <v>0.09550868700386583</v>
      </c>
      <c r="H11" s="25">
        <v>149565369</v>
      </c>
      <c r="J11" s="26">
        <f t="shared" si="1"/>
        <v>0.03329352561039945</v>
      </c>
    </row>
    <row r="12" spans="1:10" ht="12.75">
      <c r="A12" s="21" t="s">
        <v>111</v>
      </c>
      <c r="B12" s="21" t="s">
        <v>300</v>
      </c>
      <c r="D12" s="25">
        <v>13923</v>
      </c>
      <c r="F12" s="26">
        <f t="shared" si="0"/>
        <v>0.03639210315147302</v>
      </c>
      <c r="H12" s="25">
        <v>144034383</v>
      </c>
      <c r="J12" s="26">
        <f t="shared" si="1"/>
        <v>0.032062317976754254</v>
      </c>
    </row>
    <row r="13" spans="1:10" ht="12.75">
      <c r="A13" s="21" t="s">
        <v>298</v>
      </c>
      <c r="B13" s="21" t="s">
        <v>299</v>
      </c>
      <c r="D13" s="25">
        <v>23961</v>
      </c>
      <c r="F13" s="26">
        <f t="shared" si="0"/>
        <v>0.06262954705253501</v>
      </c>
      <c r="H13" s="25">
        <v>141712204</v>
      </c>
      <c r="J13" s="26">
        <f t="shared" si="1"/>
        <v>0.03154539666986782</v>
      </c>
    </row>
    <row r="14" spans="1:10" ht="12.75">
      <c r="A14" s="21" t="s">
        <v>85</v>
      </c>
      <c r="B14" s="21" t="s">
        <v>304</v>
      </c>
      <c r="D14" s="25">
        <v>12009</v>
      </c>
      <c r="F14" s="26">
        <f t="shared" si="0"/>
        <v>0.031389267165556234</v>
      </c>
      <c r="H14" s="25">
        <v>102138542</v>
      </c>
      <c r="J14" s="26">
        <f t="shared" si="1"/>
        <v>0.02273622688609059</v>
      </c>
    </row>
    <row r="15" spans="1:10" ht="12.75">
      <c r="A15" s="21" t="s">
        <v>124</v>
      </c>
      <c r="B15" s="21" t="s">
        <v>303</v>
      </c>
      <c r="D15" s="25">
        <v>11206</v>
      </c>
      <c r="F15" s="26">
        <f t="shared" si="0"/>
        <v>0.029290376205947467</v>
      </c>
      <c r="H15" s="25">
        <v>101887849</v>
      </c>
      <c r="J15" s="26">
        <f t="shared" si="1"/>
        <v>0.022680422164237848</v>
      </c>
    </row>
    <row r="16" spans="1:10" ht="12.75">
      <c r="A16" s="21" t="s">
        <v>18</v>
      </c>
      <c r="B16" s="21" t="s">
        <v>302</v>
      </c>
      <c r="D16" s="25">
        <v>7757</v>
      </c>
      <c r="F16" s="26">
        <f t="shared" si="0"/>
        <v>0.020275338946058763</v>
      </c>
      <c r="H16" s="25">
        <v>101355482</v>
      </c>
      <c r="J16" s="26">
        <f t="shared" si="1"/>
        <v>0.022561916293078386</v>
      </c>
    </row>
    <row r="17" spans="1:10" ht="12.75">
      <c r="A17" s="21" t="s">
        <v>138</v>
      </c>
      <c r="B17" s="21" t="s">
        <v>307</v>
      </c>
      <c r="D17" s="25">
        <v>1576</v>
      </c>
      <c r="F17" s="26">
        <f t="shared" si="0"/>
        <v>0.004119367562071498</v>
      </c>
      <c r="H17" s="25">
        <v>94383697</v>
      </c>
      <c r="J17" s="26">
        <f t="shared" si="1"/>
        <v>0.02100998415798835</v>
      </c>
    </row>
    <row r="18" spans="1:10" ht="12.75">
      <c r="A18" s="21" t="s">
        <v>120</v>
      </c>
      <c r="B18" s="21" t="s">
        <v>301</v>
      </c>
      <c r="D18" s="25">
        <v>6326</v>
      </c>
      <c r="F18" s="26">
        <f t="shared" si="0"/>
        <v>0.01653497411019308</v>
      </c>
      <c r="H18" s="25">
        <v>88907722</v>
      </c>
      <c r="J18" s="26">
        <f t="shared" si="1"/>
        <v>0.01979102207389516</v>
      </c>
    </row>
    <row r="19" spans="1:10" ht="12.75">
      <c r="A19" s="21" t="s">
        <v>179</v>
      </c>
      <c r="B19" s="21" t="s">
        <v>305</v>
      </c>
      <c r="D19" s="25">
        <v>7334</v>
      </c>
      <c r="F19" s="26">
        <f t="shared" si="0"/>
        <v>0.019169696510299726</v>
      </c>
      <c r="H19" s="25">
        <v>81654721</v>
      </c>
      <c r="J19" s="26">
        <f t="shared" si="1"/>
        <v>0.018176490741138893</v>
      </c>
    </row>
    <row r="20" spans="1:10" ht="12.75">
      <c r="A20" s="21" t="s">
        <v>90</v>
      </c>
      <c r="B20" s="21" t="s">
        <v>308</v>
      </c>
      <c r="D20" s="25">
        <v>5186</v>
      </c>
      <c r="F20" s="26">
        <f t="shared" si="0"/>
        <v>0.013555228538643903</v>
      </c>
      <c r="H20" s="25">
        <v>78576106</v>
      </c>
      <c r="J20" s="26">
        <f t="shared" si="1"/>
        <v>0.017491185392498595</v>
      </c>
    </row>
    <row r="21" spans="1:10" ht="12.75">
      <c r="A21" s="21" t="s">
        <v>126</v>
      </c>
      <c r="B21" s="21" t="s">
        <v>306</v>
      </c>
      <c r="D21" s="25">
        <v>5744</v>
      </c>
      <c r="F21" s="26">
        <f t="shared" si="0"/>
        <v>0.01501373558156008</v>
      </c>
      <c r="H21" s="25">
        <v>76700730</v>
      </c>
      <c r="J21" s="26">
        <f t="shared" si="1"/>
        <v>0.017073723253351072</v>
      </c>
    </row>
    <row r="22" spans="1:10" ht="12.75">
      <c r="A22" s="21" t="s">
        <v>199</v>
      </c>
      <c r="B22" s="21" t="s">
        <v>321</v>
      </c>
      <c r="D22" s="25">
        <v>2385</v>
      </c>
      <c r="F22" s="26">
        <f t="shared" si="0"/>
        <v>0.006233941393109469</v>
      </c>
      <c r="H22" s="25">
        <v>73818332</v>
      </c>
      <c r="J22" s="26">
        <f t="shared" si="1"/>
        <v>0.016432096168993302</v>
      </c>
    </row>
    <row r="23" spans="1:10" ht="12.75">
      <c r="A23" s="21" t="s">
        <v>206</v>
      </c>
      <c r="B23" s="21" t="s">
        <v>309</v>
      </c>
      <c r="D23" s="25">
        <v>7050</v>
      </c>
      <c r="F23" s="26">
        <f t="shared" si="0"/>
        <v>0.018427373929317297</v>
      </c>
      <c r="H23" s="25">
        <v>71463485</v>
      </c>
      <c r="J23" s="26">
        <f t="shared" si="1"/>
        <v>0.015907902905357037</v>
      </c>
    </row>
    <row r="24" spans="1:10" ht="12.75">
      <c r="A24" s="21" t="s">
        <v>216</v>
      </c>
      <c r="B24" s="21" t="s">
        <v>315</v>
      </c>
      <c r="D24" s="25">
        <v>4961</v>
      </c>
      <c r="F24" s="26">
        <f t="shared" si="0"/>
        <v>0.01296712086004867</v>
      </c>
      <c r="H24" s="25">
        <v>63105541</v>
      </c>
      <c r="J24" s="26">
        <f t="shared" si="1"/>
        <v>0.014047409233093342</v>
      </c>
    </row>
    <row r="25" spans="1:10" ht="12.75">
      <c r="A25" s="21" t="s">
        <v>144</v>
      </c>
      <c r="B25" s="21" t="s">
        <v>312</v>
      </c>
      <c r="D25" s="25">
        <v>7286</v>
      </c>
      <c r="F25" s="26">
        <f t="shared" si="0"/>
        <v>0.019044233538866077</v>
      </c>
      <c r="H25" s="25">
        <v>62280723</v>
      </c>
      <c r="J25" s="26">
        <f t="shared" si="1"/>
        <v>0.013863803232650027</v>
      </c>
    </row>
    <row r="26" spans="1:10" ht="12.75">
      <c r="A26" s="21" t="s">
        <v>187</v>
      </c>
      <c r="B26" s="21" t="s">
        <v>311</v>
      </c>
      <c r="D26" s="25">
        <v>5917</v>
      </c>
      <c r="F26" s="26">
        <f t="shared" si="0"/>
        <v>0.015465925041102193</v>
      </c>
      <c r="H26" s="25">
        <v>57692725</v>
      </c>
      <c r="J26" s="26">
        <f t="shared" si="1"/>
        <v>0.012842506458304748</v>
      </c>
    </row>
    <row r="27" spans="1:10" ht="12.75">
      <c r="A27" s="21" t="s">
        <v>97</v>
      </c>
      <c r="B27" s="21" t="s">
        <v>310</v>
      </c>
      <c r="D27" s="25">
        <v>4073</v>
      </c>
      <c r="F27" s="26">
        <f t="shared" si="0"/>
        <v>0.01064605588852615</v>
      </c>
      <c r="H27" s="25">
        <v>57294636</v>
      </c>
      <c r="J27" s="26">
        <f t="shared" si="1"/>
        <v>0.012753891116362067</v>
      </c>
    </row>
    <row r="28" spans="1:10" ht="12.75">
      <c r="A28" s="21" t="s">
        <v>317</v>
      </c>
      <c r="B28" s="21" t="s">
        <v>318</v>
      </c>
      <c r="D28" s="25">
        <v>2656</v>
      </c>
      <c r="F28" s="26">
        <f t="shared" si="0"/>
        <v>0.006942284419328616</v>
      </c>
      <c r="H28" s="25">
        <v>55729029</v>
      </c>
      <c r="J28" s="26">
        <f t="shared" si="1"/>
        <v>0.012405384125079074</v>
      </c>
    </row>
    <row r="29" spans="1:10" ht="12.75">
      <c r="A29" s="21" t="s">
        <v>109</v>
      </c>
      <c r="B29" s="21" t="s">
        <v>320</v>
      </c>
      <c r="D29" s="25">
        <v>2714</v>
      </c>
      <c r="F29" s="26">
        <f t="shared" si="0"/>
        <v>0.007093885509810943</v>
      </c>
      <c r="H29" s="25">
        <v>50586936</v>
      </c>
      <c r="J29" s="26">
        <f t="shared" si="1"/>
        <v>0.011260744786900756</v>
      </c>
    </row>
    <row r="30" spans="1:10" ht="12.75">
      <c r="A30" s="21" t="s">
        <v>189</v>
      </c>
      <c r="B30" s="21" t="s">
        <v>326</v>
      </c>
      <c r="D30" s="25">
        <v>2082</v>
      </c>
      <c r="F30" s="26">
        <f t="shared" si="0"/>
        <v>0.0054419563859345555</v>
      </c>
      <c r="H30" s="25">
        <v>45722275</v>
      </c>
      <c r="J30" s="26">
        <f t="shared" si="1"/>
        <v>0.010177862321044564</v>
      </c>
    </row>
    <row r="31" spans="1:10" ht="12.75">
      <c r="A31" s="21" t="s">
        <v>233</v>
      </c>
      <c r="B31" s="21" t="s">
        <v>319</v>
      </c>
      <c r="D31" s="25">
        <v>11138</v>
      </c>
      <c r="F31" s="26">
        <f t="shared" si="0"/>
        <v>0.029112636996416464</v>
      </c>
      <c r="H31" s="25">
        <v>45623004</v>
      </c>
      <c r="J31" s="26">
        <f t="shared" si="1"/>
        <v>0.010155764414269968</v>
      </c>
    </row>
    <row r="32" spans="1:10" ht="12.75">
      <c r="A32" s="21" t="s">
        <v>287</v>
      </c>
      <c r="B32" s="21" t="s">
        <v>313</v>
      </c>
      <c r="D32" s="25">
        <v>2722</v>
      </c>
      <c r="F32" s="26">
        <f t="shared" si="0"/>
        <v>0.007114796005049885</v>
      </c>
      <c r="H32" s="25">
        <v>44270960</v>
      </c>
      <c r="J32" s="26">
        <f t="shared" si="1"/>
        <v>0.009854796938701563</v>
      </c>
    </row>
    <row r="33" spans="1:10" ht="12.75">
      <c r="A33" s="21" t="s">
        <v>21</v>
      </c>
      <c r="B33" s="21" t="s">
        <v>314</v>
      </c>
      <c r="D33" s="25">
        <v>3204</v>
      </c>
      <c r="F33" s="26">
        <f t="shared" si="0"/>
        <v>0.008374653343196117</v>
      </c>
      <c r="H33" s="25">
        <v>42843747</v>
      </c>
      <c r="J33" s="26">
        <f t="shared" si="1"/>
        <v>0.009537096705788723</v>
      </c>
    </row>
    <row r="34" spans="1:10" ht="12.75">
      <c r="A34" s="21" t="s">
        <v>185</v>
      </c>
      <c r="B34" s="21" t="s">
        <v>322</v>
      </c>
      <c r="D34" s="25">
        <v>3752</v>
      </c>
      <c r="F34" s="26">
        <f t="shared" si="0"/>
        <v>0.009807022267063618</v>
      </c>
      <c r="H34" s="25">
        <v>42770413</v>
      </c>
      <c r="J34" s="26">
        <f t="shared" si="1"/>
        <v>0.009520772422811739</v>
      </c>
    </row>
    <row r="35" spans="1:10" ht="12.75">
      <c r="A35" s="21" t="s">
        <v>20</v>
      </c>
      <c r="B35" s="21" t="s">
        <v>316</v>
      </c>
      <c r="D35" s="25">
        <v>4956</v>
      </c>
      <c r="F35" s="26">
        <f t="shared" si="0"/>
        <v>0.01295405180052433</v>
      </c>
      <c r="H35" s="25">
        <v>38708219</v>
      </c>
      <c r="J35" s="26">
        <f t="shared" si="1"/>
        <v>0.008616520583782003</v>
      </c>
    </row>
    <row r="36" spans="1:10" ht="12.75">
      <c r="A36" s="21" t="s">
        <v>156</v>
      </c>
      <c r="B36" s="21" t="s">
        <v>324</v>
      </c>
      <c r="D36" s="25">
        <v>3488</v>
      </c>
      <c r="F36" s="26">
        <f t="shared" si="0"/>
        <v>0.009116975924178544</v>
      </c>
      <c r="H36" s="25">
        <v>37190064</v>
      </c>
      <c r="J36" s="26">
        <f t="shared" si="1"/>
        <v>0.008278576494779314</v>
      </c>
    </row>
    <row r="37" spans="1:10" ht="12.75">
      <c r="A37" s="21" t="s">
        <v>201</v>
      </c>
      <c r="B37" s="21" t="s">
        <v>329</v>
      </c>
      <c r="D37" s="25">
        <v>2401</v>
      </c>
      <c r="F37" s="26">
        <f t="shared" si="0"/>
        <v>0.006275762383587353</v>
      </c>
      <c r="H37" s="25">
        <v>31642072</v>
      </c>
      <c r="J37" s="26">
        <f t="shared" si="1"/>
        <v>0.0070435832943259976</v>
      </c>
    </row>
    <row r="38" spans="1:10" ht="12.75">
      <c r="A38" s="21" t="s">
        <v>245</v>
      </c>
      <c r="B38" s="21" t="s">
        <v>325</v>
      </c>
      <c r="D38" s="25">
        <v>1046</v>
      </c>
      <c r="F38" s="26">
        <f t="shared" si="0"/>
        <v>0.002734047252491616</v>
      </c>
      <c r="H38" s="25">
        <v>31279408</v>
      </c>
      <c r="J38" s="26">
        <f t="shared" si="1"/>
        <v>0.006962853622392584</v>
      </c>
    </row>
    <row r="39" spans="1:10" ht="12.75">
      <c r="A39" s="21" t="s">
        <v>210</v>
      </c>
      <c r="B39" s="21" t="s">
        <v>327</v>
      </c>
      <c r="D39" s="25">
        <v>13630</v>
      </c>
      <c r="F39" s="26">
        <f t="shared" si="0"/>
        <v>0.03562625626334678</v>
      </c>
      <c r="H39" s="25">
        <v>28508411</v>
      </c>
      <c r="J39" s="26">
        <f t="shared" si="1"/>
        <v>0.006346024605069463</v>
      </c>
    </row>
    <row r="40" spans="1:10" ht="12.75">
      <c r="A40" s="21" t="s">
        <v>274</v>
      </c>
      <c r="B40" s="21" t="s">
        <v>323</v>
      </c>
      <c r="D40" s="25">
        <v>933</v>
      </c>
      <c r="F40" s="26">
        <f t="shared" si="0"/>
        <v>0.002438686507241566</v>
      </c>
      <c r="H40" s="25">
        <v>28358089</v>
      </c>
      <c r="J40" s="26">
        <f t="shared" si="1"/>
        <v>0.006312562652009952</v>
      </c>
    </row>
    <row r="41" spans="1:10" ht="12.75">
      <c r="A41" s="21" t="s">
        <v>214</v>
      </c>
      <c r="B41" s="21" t="s">
        <v>328</v>
      </c>
      <c r="D41" s="25">
        <v>2043</v>
      </c>
      <c r="F41" s="26">
        <f t="shared" si="0"/>
        <v>0.005340017721644715</v>
      </c>
      <c r="H41" s="25">
        <v>26264107</v>
      </c>
      <c r="J41" s="26">
        <f t="shared" si="1"/>
        <v>0.005846438416093311</v>
      </c>
    </row>
    <row r="42" spans="1:10" ht="12.75">
      <c r="A42" s="21" t="s">
        <v>158</v>
      </c>
      <c r="B42" s="21" t="s">
        <v>334</v>
      </c>
      <c r="D42" s="25">
        <v>988</v>
      </c>
      <c r="F42" s="26">
        <f t="shared" si="0"/>
        <v>0.0025824461620092896</v>
      </c>
      <c r="H42" s="25">
        <v>21668976</v>
      </c>
      <c r="J42" s="26">
        <f t="shared" si="1"/>
        <v>0.004823553822858091</v>
      </c>
    </row>
    <row r="43" spans="1:10" ht="12.75">
      <c r="A43" s="21" t="s">
        <v>191</v>
      </c>
      <c r="B43" s="21" t="s">
        <v>335</v>
      </c>
      <c r="D43" s="25">
        <v>267</v>
      </c>
      <c r="F43" s="26">
        <f t="shared" si="0"/>
        <v>0.0006978877785996764</v>
      </c>
      <c r="H43" s="25">
        <v>17490246</v>
      </c>
      <c r="J43" s="26">
        <f t="shared" si="1"/>
        <v>0.0038933608563703447</v>
      </c>
    </row>
    <row r="44" spans="1:10" ht="12.75">
      <c r="A44" s="21" t="s">
        <v>176</v>
      </c>
      <c r="B44" s="21" t="s">
        <v>346</v>
      </c>
      <c r="D44" s="25">
        <v>1154</v>
      </c>
      <c r="F44" s="26">
        <f t="shared" si="0"/>
        <v>0.003016338938217328</v>
      </c>
      <c r="H44" s="25">
        <v>16845693</v>
      </c>
      <c r="J44" s="26">
        <f t="shared" si="1"/>
        <v>0.0037498821757356595</v>
      </c>
    </row>
    <row r="45" spans="1:10" ht="12.75">
      <c r="A45" s="21" t="s">
        <v>331</v>
      </c>
      <c r="B45" s="21" t="s">
        <v>332</v>
      </c>
      <c r="D45" s="25">
        <v>771</v>
      </c>
      <c r="F45" s="26">
        <f t="shared" si="0"/>
        <v>0.0020152489786529983</v>
      </c>
      <c r="H45" s="25">
        <v>15579059</v>
      </c>
      <c r="J45" s="26">
        <f t="shared" si="1"/>
        <v>0.0034679271229051964</v>
      </c>
    </row>
    <row r="46" spans="1:10" ht="12.75">
      <c r="A46" s="21" t="s">
        <v>19</v>
      </c>
      <c r="B46" s="21" t="s">
        <v>333</v>
      </c>
      <c r="D46" s="25">
        <v>269</v>
      </c>
      <c r="F46" s="26">
        <f t="shared" si="0"/>
        <v>0.0007031154024094118</v>
      </c>
      <c r="H46" s="25">
        <v>14482456</v>
      </c>
      <c r="J46" s="26">
        <f t="shared" si="1"/>
        <v>0.0032238212827027037</v>
      </c>
    </row>
    <row r="47" spans="1:10" ht="12.75">
      <c r="A47" s="21" t="s">
        <v>99</v>
      </c>
      <c r="B47" s="21" t="s">
        <v>336</v>
      </c>
      <c r="D47" s="25">
        <v>2300</v>
      </c>
      <c r="F47" s="26">
        <f t="shared" si="0"/>
        <v>0.006011767381195714</v>
      </c>
      <c r="H47" s="25">
        <v>13837404</v>
      </c>
      <c r="J47" s="26">
        <f t="shared" si="1"/>
        <v>0.003080231523752292</v>
      </c>
    </row>
    <row r="48" spans="1:10" ht="12.75">
      <c r="A48" s="21" t="s">
        <v>154</v>
      </c>
      <c r="B48" s="21" t="s">
        <v>330</v>
      </c>
      <c r="D48" s="25">
        <v>530</v>
      </c>
      <c r="F48" s="26">
        <f t="shared" si="0"/>
        <v>0.001385320309579882</v>
      </c>
      <c r="H48" s="25">
        <v>12517658</v>
      </c>
      <c r="J48" s="26">
        <f t="shared" si="1"/>
        <v>0.002786453642254723</v>
      </c>
    </row>
    <row r="49" spans="1:10" ht="12.75">
      <c r="A49" s="21" t="s">
        <v>132</v>
      </c>
      <c r="B49" s="21" t="s">
        <v>337</v>
      </c>
      <c r="D49" s="25">
        <v>952</v>
      </c>
      <c r="F49" s="26">
        <f t="shared" si="0"/>
        <v>0.0024883489334340523</v>
      </c>
      <c r="H49" s="25">
        <v>10022587</v>
      </c>
      <c r="J49" s="26">
        <f t="shared" si="1"/>
        <v>0.0022310462588900283</v>
      </c>
    </row>
    <row r="50" spans="1:10" ht="12.75">
      <c r="A50" s="21" t="s">
        <v>88</v>
      </c>
      <c r="B50" s="21" t="s">
        <v>338</v>
      </c>
      <c r="D50" s="25">
        <v>1265</v>
      </c>
      <c r="F50" s="26">
        <f t="shared" si="0"/>
        <v>0.003306472059657643</v>
      </c>
      <c r="H50" s="25">
        <v>9871178</v>
      </c>
      <c r="J50" s="26">
        <f t="shared" si="1"/>
        <v>0.002197342337635737</v>
      </c>
    </row>
    <row r="51" spans="1:10" ht="12.75">
      <c r="A51" s="21" t="s">
        <v>152</v>
      </c>
      <c r="B51" s="21" t="s">
        <v>343</v>
      </c>
      <c r="D51" s="25">
        <v>834</v>
      </c>
      <c r="F51" s="26">
        <f t="shared" si="0"/>
        <v>0.0021799191286596634</v>
      </c>
      <c r="H51" s="25">
        <v>7231502</v>
      </c>
      <c r="J51" s="26">
        <f t="shared" si="1"/>
        <v>0.0016097456159029357</v>
      </c>
    </row>
    <row r="52" spans="1:10" ht="12.75">
      <c r="A52" s="21" t="s">
        <v>130</v>
      </c>
      <c r="B52" s="21" t="s">
        <v>342</v>
      </c>
      <c r="D52" s="25">
        <v>1161</v>
      </c>
      <c r="F52" s="26">
        <f t="shared" si="0"/>
        <v>0.003034635621551402</v>
      </c>
      <c r="H52" s="25">
        <v>7139324</v>
      </c>
      <c r="J52" s="26">
        <f t="shared" si="1"/>
        <v>0.001589226623944875</v>
      </c>
    </row>
    <row r="53" spans="1:10" ht="12.75">
      <c r="A53" s="21" t="s">
        <v>283</v>
      </c>
      <c r="B53" s="21" t="s">
        <v>341</v>
      </c>
      <c r="D53" s="25">
        <v>626</v>
      </c>
      <c r="F53" s="26">
        <f t="shared" si="0"/>
        <v>0.0016362462524471815</v>
      </c>
      <c r="H53" s="25">
        <v>6351843</v>
      </c>
      <c r="J53" s="26">
        <f t="shared" si="1"/>
        <v>0.001413931908219586</v>
      </c>
    </row>
    <row r="54" spans="1:10" ht="12.75">
      <c r="A54" s="21" t="s">
        <v>122</v>
      </c>
      <c r="B54" s="21" t="s">
        <v>344</v>
      </c>
      <c r="D54" s="25">
        <v>1466</v>
      </c>
      <c r="F54" s="26">
        <f t="shared" si="0"/>
        <v>0.003831848252536051</v>
      </c>
      <c r="H54" s="25">
        <v>5587422</v>
      </c>
      <c r="J54" s="26">
        <f t="shared" si="1"/>
        <v>0.0012437703908122564</v>
      </c>
    </row>
    <row r="55" spans="1:10" ht="12.75">
      <c r="A55" s="21" t="s">
        <v>339</v>
      </c>
      <c r="B55" s="21" t="s">
        <v>340</v>
      </c>
      <c r="D55" s="25">
        <v>208</v>
      </c>
      <c r="F55" s="26">
        <f t="shared" si="0"/>
        <v>0.000543672876212482</v>
      </c>
      <c r="H55" s="25">
        <v>4982777</v>
      </c>
      <c r="J55" s="26">
        <f t="shared" si="1"/>
        <v>0.0011091753042137005</v>
      </c>
    </row>
    <row r="56" spans="1:10" ht="12.75">
      <c r="A56" s="21" t="s">
        <v>142</v>
      </c>
      <c r="B56" s="21" t="s">
        <v>345</v>
      </c>
      <c r="D56" s="25">
        <v>1098</v>
      </c>
      <c r="F56" s="26">
        <f t="shared" si="0"/>
        <v>0.0028699654715447368</v>
      </c>
      <c r="H56" s="25">
        <v>4867261</v>
      </c>
      <c r="J56" s="26">
        <f t="shared" si="1"/>
        <v>0.0010834612306275155</v>
      </c>
    </row>
    <row r="57" spans="1:10" ht="12.75">
      <c r="A57" s="21" t="s">
        <v>107</v>
      </c>
      <c r="B57" s="21" t="s">
        <v>347</v>
      </c>
      <c r="D57" s="25">
        <v>304</v>
      </c>
      <c r="F57" s="26">
        <f t="shared" si="0"/>
        <v>0.0007945988190797814</v>
      </c>
      <c r="H57" s="25">
        <v>2508779</v>
      </c>
      <c r="J57" s="26">
        <f t="shared" si="1"/>
        <v>0.0005584588093205743</v>
      </c>
    </row>
    <row r="58" spans="1:10" ht="12.75">
      <c r="A58" s="21" t="s">
        <v>101</v>
      </c>
      <c r="B58" s="21" t="s">
        <v>348</v>
      </c>
      <c r="D58" s="25">
        <v>69</v>
      </c>
      <c r="F58" s="26">
        <f t="shared" si="0"/>
        <v>0.00018035302143587143</v>
      </c>
      <c r="H58" s="25">
        <v>248854</v>
      </c>
      <c r="J58" s="26">
        <f t="shared" si="1"/>
        <v>5.5395357077949946E-05</v>
      </c>
    </row>
    <row r="59" spans="1:10" ht="12.75">
      <c r="A59" s="21" t="s">
        <v>349</v>
      </c>
      <c r="B59" s="21" t="s">
        <v>350</v>
      </c>
      <c r="D59" s="25">
        <v>45</v>
      </c>
      <c r="F59" s="26">
        <f t="shared" si="0"/>
        <v>0.00011762153571904659</v>
      </c>
      <c r="H59" s="25">
        <v>90224</v>
      </c>
      <c r="J59" s="26">
        <f t="shared" si="1"/>
        <v>2.008402797222852E-05</v>
      </c>
    </row>
    <row r="60" spans="1:10" ht="12.75">
      <c r="A60" s="21" t="s">
        <v>16</v>
      </c>
      <c r="B60" s="21" t="s">
        <v>351</v>
      </c>
      <c r="D60" s="25">
        <v>11</v>
      </c>
      <c r="F60" s="26">
        <f t="shared" si="0"/>
        <v>2.8751930953544722E-05</v>
      </c>
      <c r="H60" s="25">
        <v>47779</v>
      </c>
      <c r="J60" s="26">
        <f t="shared" si="1"/>
        <v>1.063569308038999E-05</v>
      </c>
    </row>
    <row r="61" ht="6.75" customHeight="1"/>
    <row r="62" spans="2:10" ht="12.75">
      <c r="B62" s="21" t="s">
        <v>67</v>
      </c>
      <c r="D62" s="25">
        <f>SUM(D6:D60)</f>
        <v>382583</v>
      </c>
      <c r="F62" s="26">
        <f>SUM(F6:F60)</f>
        <v>1.0000000000000002</v>
      </c>
      <c r="H62" s="25">
        <f>SUM(H6:H60)</f>
        <v>4492325948</v>
      </c>
      <c r="J62" s="26">
        <f>SUM(J6:J60)</f>
        <v>1.0000000000000004</v>
      </c>
    </row>
    <row r="64" spans="1:10" ht="25.5" customHeight="1">
      <c r="A64" s="50" t="s">
        <v>83</v>
      </c>
      <c r="B64" s="175" t="s">
        <v>84</v>
      </c>
      <c r="C64" s="175"/>
      <c r="D64" s="175"/>
      <c r="E64" s="175"/>
      <c r="F64" s="175"/>
      <c r="G64" s="175"/>
      <c r="H64" s="175"/>
      <c r="I64" s="175"/>
      <c r="J64" s="175"/>
    </row>
    <row r="65" ht="12.75">
      <c r="B65" s="21" t="s">
        <v>290</v>
      </c>
    </row>
  </sheetData>
  <sheetProtection/>
  <mergeCells count="3">
    <mergeCell ref="C4:D4"/>
    <mergeCell ref="C5:D5"/>
    <mergeCell ref="B64:J64"/>
  </mergeCells>
  <printOptions/>
  <pageMargins left="0.7" right="0.7" top="0.75" bottom="0.75" header="0.3" footer="0.3"/>
  <pageSetup fitToHeight="1" fitToWidth="1" horizontalDpi="600" verticalDpi="600" orientation="portrait" scale="81"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N1" sqref="N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92"/>
  <sheetViews>
    <sheetView zoomScalePageLayoutView="0" workbookViewId="0" topLeftCell="A1">
      <selection activeCell="K1" sqref="K1"/>
    </sheetView>
  </sheetViews>
  <sheetFormatPr defaultColWidth="9.140625" defaultRowHeight="15"/>
  <cols>
    <col min="1" max="1" width="3.140625" style="71" customWidth="1"/>
    <col min="2" max="2" width="9.00390625" style="71" customWidth="1"/>
    <col min="3" max="3" width="35.57421875" style="71" customWidth="1"/>
    <col min="4" max="4" width="11.00390625" style="71" customWidth="1"/>
    <col min="5" max="5" width="0.42578125" style="71" customWidth="1"/>
    <col min="6" max="11" width="10.28125" style="71" customWidth="1"/>
    <col min="12" max="12" width="0.85546875" style="71" customWidth="1"/>
    <col min="13" max="16384" width="9.140625" style="71" customWidth="1"/>
  </cols>
  <sheetData>
    <row r="1" ht="12.75">
      <c r="K1" s="71" t="s">
        <v>479</v>
      </c>
    </row>
    <row r="3" spans="2:11" ht="12.75">
      <c r="B3" s="156" t="s">
        <v>412</v>
      </c>
      <c r="C3" s="156"/>
      <c r="D3" s="156"/>
      <c r="E3" s="156"/>
      <c r="F3" s="156"/>
      <c r="G3" s="156"/>
      <c r="H3" s="156"/>
      <c r="I3" s="156"/>
      <c r="J3" s="157"/>
      <c r="K3" s="157"/>
    </row>
    <row r="6" spans="2:11" ht="19.5" customHeight="1">
      <c r="B6" s="158"/>
      <c r="C6" s="159"/>
      <c r="D6" s="160">
        <v>2018</v>
      </c>
      <c r="E6" s="161"/>
      <c r="F6" s="162"/>
      <c r="G6" s="72" t="s">
        <v>510</v>
      </c>
      <c r="H6" s="72" t="s">
        <v>500</v>
      </c>
      <c r="I6" s="72" t="s">
        <v>413</v>
      </c>
      <c r="J6" s="72" t="s">
        <v>414</v>
      </c>
      <c r="K6" s="72" t="s">
        <v>415</v>
      </c>
    </row>
    <row r="7" spans="2:11" ht="57.75" customHeight="1">
      <c r="B7" s="163" t="s">
        <v>416</v>
      </c>
      <c r="C7" s="164"/>
      <c r="D7" s="165" t="s">
        <v>417</v>
      </c>
      <c r="E7" s="166"/>
      <c r="F7" s="73" t="s">
        <v>418</v>
      </c>
      <c r="G7" s="73" t="s">
        <v>418</v>
      </c>
      <c r="H7" s="73" t="s">
        <v>418</v>
      </c>
      <c r="I7" s="73" t="s">
        <v>418</v>
      </c>
      <c r="J7" s="73" t="s">
        <v>418</v>
      </c>
      <c r="K7" s="73" t="s">
        <v>419</v>
      </c>
    </row>
    <row r="8" spans="1:11" s="74" customFormat="1" ht="18" customHeight="1">
      <c r="A8" s="74">
        <v>1</v>
      </c>
      <c r="B8" s="75" t="s">
        <v>420</v>
      </c>
      <c r="C8" s="75"/>
      <c r="D8" s="76">
        <v>1469589.89402529</v>
      </c>
      <c r="E8" s="77"/>
      <c r="F8" s="78">
        <f aca="true" t="shared" si="0" ref="F8:F22">D8/$D$24</f>
        <v>0.31637335863988286</v>
      </c>
      <c r="G8" s="78">
        <v>0.2834695384807934</v>
      </c>
      <c r="H8" s="78">
        <v>0.28049217694650097</v>
      </c>
      <c r="I8" s="78">
        <v>0.2683430042694104</v>
      </c>
      <c r="J8" s="78">
        <v>0.24142004591733485</v>
      </c>
      <c r="K8" s="79">
        <v>0.24225515284411678</v>
      </c>
    </row>
    <row r="9" spans="1:11" s="74" customFormat="1" ht="18" customHeight="1">
      <c r="A9" s="74">
        <v>2</v>
      </c>
      <c r="B9" s="80" t="s">
        <v>421</v>
      </c>
      <c r="C9" s="80"/>
      <c r="D9" s="81">
        <v>1239042.5563397084</v>
      </c>
      <c r="E9" s="82"/>
      <c r="F9" s="83">
        <f t="shared" si="0"/>
        <v>0.26674112052664534</v>
      </c>
      <c r="G9" s="83">
        <v>0.26908403449413254</v>
      </c>
      <c r="H9" s="83">
        <v>0.26162283174880324</v>
      </c>
      <c r="I9" s="83">
        <v>0.2636909786585317</v>
      </c>
      <c r="J9" s="83">
        <v>0.27008468814304565</v>
      </c>
      <c r="K9" s="84">
        <v>0.27665004776707103</v>
      </c>
    </row>
    <row r="10" spans="1:11" s="74" customFormat="1" ht="18" customHeight="1">
      <c r="A10" s="74">
        <v>3</v>
      </c>
      <c r="B10" s="80" t="s">
        <v>424</v>
      </c>
      <c r="C10" s="80"/>
      <c r="D10" s="81">
        <v>324228.0706506954</v>
      </c>
      <c r="E10" s="82"/>
      <c r="F10" s="83">
        <f t="shared" si="0"/>
        <v>0.0697998292544903</v>
      </c>
      <c r="G10" s="83">
        <v>0.07397468867172034</v>
      </c>
      <c r="H10" s="83">
        <v>0.07109400755892574</v>
      </c>
      <c r="I10" s="83">
        <v>0.06334166232222689</v>
      </c>
      <c r="J10" s="83">
        <v>0.056480030949971574</v>
      </c>
      <c r="K10" s="84">
        <v>0.058973306545715476</v>
      </c>
    </row>
    <row r="11" spans="1:11" s="74" customFormat="1" ht="18" customHeight="1">
      <c r="A11" s="74">
        <v>4</v>
      </c>
      <c r="B11" s="80" t="s">
        <v>426</v>
      </c>
      <c r="C11" s="80"/>
      <c r="D11" s="81">
        <v>302496.81749519164</v>
      </c>
      <c r="E11" s="82"/>
      <c r="F11" s="83">
        <f t="shared" si="0"/>
        <v>0.06512152439120035</v>
      </c>
      <c r="G11" s="83">
        <v>0.06387936813986284</v>
      </c>
      <c r="H11" s="83">
        <v>0.05941369693482706</v>
      </c>
      <c r="I11" s="83">
        <v>0.0635480420929209</v>
      </c>
      <c r="J11" s="83">
        <v>0.06473350080012114</v>
      </c>
      <c r="K11" s="84">
        <v>0.07804401088167415</v>
      </c>
    </row>
    <row r="12" spans="1:11" s="74" customFormat="1" ht="18" customHeight="1">
      <c r="A12" s="74">
        <v>5</v>
      </c>
      <c r="B12" s="80" t="s">
        <v>422</v>
      </c>
      <c r="C12" s="80"/>
      <c r="D12" s="81">
        <v>289753.8755924198</v>
      </c>
      <c r="E12" s="82"/>
      <c r="F12" s="83">
        <f t="shared" si="0"/>
        <v>0.06237822345729814</v>
      </c>
      <c r="G12" s="83">
        <v>0.06724463293249927</v>
      </c>
      <c r="H12" s="83">
        <v>0.07692389163286921</v>
      </c>
      <c r="I12" s="83">
        <v>0.06982885145631777</v>
      </c>
      <c r="J12" s="83">
        <v>0.06649338105898088</v>
      </c>
      <c r="K12" s="84">
        <v>0.05737746576817131</v>
      </c>
    </row>
    <row r="13" spans="1:11" s="74" customFormat="1" ht="18" customHeight="1">
      <c r="A13" s="74">
        <v>6</v>
      </c>
      <c r="B13" s="80" t="s">
        <v>427</v>
      </c>
      <c r="C13" s="80"/>
      <c r="D13" s="81">
        <v>260508.46431940104</v>
      </c>
      <c r="E13" s="82"/>
      <c r="F13" s="83">
        <f t="shared" si="0"/>
        <v>0.05608227039796769</v>
      </c>
      <c r="G13" s="83">
        <v>0.05591612235702372</v>
      </c>
      <c r="H13" s="83">
        <v>0.04821624378468605</v>
      </c>
      <c r="I13" s="83">
        <v>0.04917033275909778</v>
      </c>
      <c r="J13" s="83">
        <v>0.04764730634395198</v>
      </c>
      <c r="K13" s="84">
        <v>0.05003681566749991</v>
      </c>
    </row>
    <row r="14" spans="1:11" s="74" customFormat="1" ht="18" customHeight="1">
      <c r="A14" s="74">
        <v>7</v>
      </c>
      <c r="B14" s="80" t="s">
        <v>428</v>
      </c>
      <c r="C14" s="80"/>
      <c r="D14" s="81">
        <v>227991.63055312188</v>
      </c>
      <c r="E14" s="82"/>
      <c r="F14" s="83">
        <f t="shared" si="0"/>
        <v>0.04908204540132284</v>
      </c>
      <c r="G14" s="83">
        <v>0.05258510188207169</v>
      </c>
      <c r="H14" s="83">
        <v>0.0473888619739203</v>
      </c>
      <c r="I14" s="83">
        <v>0.03635268678575378</v>
      </c>
      <c r="J14" s="83">
        <v>0.029243174485560013</v>
      </c>
      <c r="K14" s="84">
        <v>0.024899999999999995</v>
      </c>
    </row>
    <row r="15" spans="1:11" s="74" customFormat="1" ht="18" customHeight="1">
      <c r="A15" s="74">
        <v>8</v>
      </c>
      <c r="B15" s="80" t="s">
        <v>425</v>
      </c>
      <c r="C15" s="80"/>
      <c r="D15" s="81">
        <v>169972.91141922373</v>
      </c>
      <c r="E15" s="82"/>
      <c r="F15" s="83">
        <f t="shared" si="0"/>
        <v>0.03659177372008637</v>
      </c>
      <c r="G15" s="83">
        <v>0.04242699114466094</v>
      </c>
      <c r="H15" s="83">
        <v>0.05419690712320865</v>
      </c>
      <c r="I15" s="83">
        <v>0.06029528827604685</v>
      </c>
      <c r="J15" s="83">
        <v>0.05994395393175563</v>
      </c>
      <c r="K15" s="84">
        <v>0.04221545681023379</v>
      </c>
    </row>
    <row r="16" spans="1:11" s="74" customFormat="1" ht="18" customHeight="1">
      <c r="A16" s="74">
        <v>9</v>
      </c>
      <c r="B16" s="80" t="s">
        <v>511</v>
      </c>
      <c r="C16" s="80"/>
      <c r="D16" s="81">
        <v>139113.8355208093</v>
      </c>
      <c r="E16" s="82"/>
      <c r="F16" s="83">
        <f t="shared" si="0"/>
        <v>0.029948430889411983</v>
      </c>
      <c r="G16" s="83">
        <v>0.03325888937512384</v>
      </c>
      <c r="H16" s="83">
        <v>0.03664385238554176</v>
      </c>
      <c r="I16" s="83">
        <v>0.04130990976234949</v>
      </c>
      <c r="J16" s="83">
        <v>0.041290459692878236</v>
      </c>
      <c r="K16" s="84">
        <v>0.04154353412735387</v>
      </c>
    </row>
    <row r="17" spans="1:11" s="74" customFormat="1" ht="18" customHeight="1">
      <c r="A17" s="74">
        <v>10</v>
      </c>
      <c r="B17" s="80" t="s">
        <v>423</v>
      </c>
      <c r="C17" s="80"/>
      <c r="D17" s="81">
        <v>110066.42516862464</v>
      </c>
      <c r="E17" s="82"/>
      <c r="F17" s="83">
        <f t="shared" si="0"/>
        <v>0.023695103474550613</v>
      </c>
      <c r="G17" s="83">
        <v>0.035811734509866425</v>
      </c>
      <c r="H17" s="83">
        <v>0.04635672859094663</v>
      </c>
      <c r="I17" s="83">
        <v>0.06950783868892305</v>
      </c>
      <c r="J17" s="83">
        <v>0.08771377983363794</v>
      </c>
      <c r="K17" s="84">
        <v>0.09469475511414738</v>
      </c>
    </row>
    <row r="18" spans="1:11" s="74" customFormat="1" ht="18" customHeight="1">
      <c r="A18" s="74">
        <v>11</v>
      </c>
      <c r="B18" s="80" t="s">
        <v>508</v>
      </c>
      <c r="C18" s="85"/>
      <c r="D18" s="81">
        <v>36419.916293513474</v>
      </c>
      <c r="E18" s="82"/>
      <c r="F18" s="83">
        <f t="shared" si="0"/>
        <v>0.007840480725954125</v>
      </c>
      <c r="G18" s="83">
        <v>0.006673158550424051</v>
      </c>
      <c r="H18" s="83">
        <v>0.005362925075465374</v>
      </c>
      <c r="I18" s="83">
        <v>0.005605969315659999</v>
      </c>
      <c r="J18" s="83">
        <v>0.01928283424247451</v>
      </c>
      <c r="K18" s="84">
        <v>0.016018476197654296</v>
      </c>
    </row>
    <row r="19" spans="1:11" s="74" customFormat="1" ht="18" customHeight="1">
      <c r="A19" s="74">
        <v>12</v>
      </c>
      <c r="B19" s="80" t="s">
        <v>509</v>
      </c>
      <c r="C19" s="85"/>
      <c r="D19" s="81">
        <v>28608.910670990113</v>
      </c>
      <c r="E19" s="82"/>
      <c r="F19" s="83">
        <f t="shared" si="0"/>
        <v>0.006158927189692397</v>
      </c>
      <c r="G19" s="83">
        <v>0.006208605984452832</v>
      </c>
      <c r="H19" s="83">
        <v>0.00468709682096359</v>
      </c>
      <c r="I19" s="83">
        <v>0.0010581366185425584</v>
      </c>
      <c r="J19" s="83">
        <v>0.008711960596388731</v>
      </c>
      <c r="K19" s="84">
        <v>0.01050786887374617</v>
      </c>
    </row>
    <row r="20" spans="1:11" s="74" customFormat="1" ht="18" customHeight="1">
      <c r="A20" s="74">
        <v>13</v>
      </c>
      <c r="B20" s="80" t="s">
        <v>429</v>
      </c>
      <c r="C20" s="85"/>
      <c r="D20" s="81">
        <v>22639.370140125804</v>
      </c>
      <c r="E20" s="82"/>
      <c r="F20" s="83">
        <f t="shared" si="0"/>
        <v>0.00487380431632161</v>
      </c>
      <c r="G20" s="83">
        <v>0.004673102298877817</v>
      </c>
      <c r="H20" s="83">
        <v>0.004726422570065271</v>
      </c>
      <c r="I20" s="83">
        <v>0.003902786797362104</v>
      </c>
      <c r="J20" s="83">
        <v>0.0041746067754520385</v>
      </c>
      <c r="K20" s="84">
        <v>0.003223492790250684</v>
      </c>
    </row>
    <row r="21" spans="1:11" s="74" customFormat="1" ht="18" customHeight="1">
      <c r="A21" s="74">
        <v>14</v>
      </c>
      <c r="B21" s="80" t="s">
        <v>430</v>
      </c>
      <c r="C21" s="80"/>
      <c r="D21" s="81">
        <v>21330.872836502353</v>
      </c>
      <c r="E21" s="82"/>
      <c r="F21" s="83">
        <f t="shared" si="0"/>
        <v>0.0045921109756136905</v>
      </c>
      <c r="G21" s="83">
        <v>0.003517618923081139</v>
      </c>
      <c r="H21" s="83">
        <v>0.00234379218865113</v>
      </c>
      <c r="I21" s="83">
        <v>0.0035556527107643374</v>
      </c>
      <c r="J21" s="83">
        <v>0.0020017222382940174</v>
      </c>
      <c r="K21" s="84">
        <v>0.0026474786533343974</v>
      </c>
    </row>
    <row r="22" spans="1:11" s="74" customFormat="1" ht="18" customHeight="1">
      <c r="A22" s="74">
        <v>15</v>
      </c>
      <c r="B22" s="86" t="s">
        <v>431</v>
      </c>
      <c r="C22" s="87"/>
      <c r="D22" s="88">
        <v>3349.110619430981</v>
      </c>
      <c r="E22" s="87"/>
      <c r="F22" s="89">
        <f t="shared" si="0"/>
        <v>0.00072099663956157</v>
      </c>
      <c r="G22" s="89">
        <v>0.001276412255409658</v>
      </c>
      <c r="H22" s="89">
        <v>0.0005305646646249116</v>
      </c>
      <c r="I22" s="89">
        <v>0.0004888594860923814</v>
      </c>
      <c r="J22" s="89">
        <v>0.0007785549901532209</v>
      </c>
      <c r="K22" s="90">
        <v>0.0009121379590307304</v>
      </c>
    </row>
    <row r="23" spans="1:11" ht="18" customHeight="1" hidden="1">
      <c r="A23" s="71">
        <v>16</v>
      </c>
      <c r="B23" s="91" t="s">
        <v>432</v>
      </c>
      <c r="C23" s="92"/>
      <c r="D23" s="92"/>
      <c r="E23" s="92"/>
      <c r="F23" s="92"/>
      <c r="G23" s="92"/>
      <c r="H23" s="92"/>
      <c r="I23" s="92"/>
      <c r="J23" s="94">
        <v>0</v>
      </c>
      <c r="K23" s="95">
        <v>0</v>
      </c>
    </row>
    <row r="24" spans="2:11" ht="19.5" customHeight="1">
      <c r="B24" s="96" t="s">
        <v>433</v>
      </c>
      <c r="C24" s="96"/>
      <c r="D24" s="97">
        <f>SUM(D8:D23)</f>
        <v>4645112.661645049</v>
      </c>
      <c r="E24" s="96"/>
      <c r="F24" s="98">
        <f aca="true" t="shared" si="1" ref="F24:K24">SUM(F8:F23)</f>
        <v>0.9999999999999999</v>
      </c>
      <c r="G24" s="98">
        <f t="shared" si="1"/>
        <v>1.0000000000000007</v>
      </c>
      <c r="H24" s="98">
        <f t="shared" si="1"/>
        <v>0.9999999999999997</v>
      </c>
      <c r="I24" s="98">
        <f t="shared" si="1"/>
        <v>1</v>
      </c>
      <c r="J24" s="98">
        <f t="shared" si="1"/>
        <v>1.0000000000000002</v>
      </c>
      <c r="K24" s="98">
        <f t="shared" si="1"/>
        <v>1</v>
      </c>
    </row>
    <row r="25" spans="2:11" ht="19.5" customHeight="1">
      <c r="B25" s="96"/>
      <c r="C25" s="96"/>
      <c r="D25" s="96"/>
      <c r="E25" s="96"/>
      <c r="F25" s="96"/>
      <c r="G25" s="96"/>
      <c r="H25" s="96"/>
      <c r="I25" s="96"/>
      <c r="J25" s="98"/>
      <c r="K25" s="98"/>
    </row>
    <row r="26" spans="1:11" ht="15" customHeight="1">
      <c r="A26" s="100" t="s">
        <v>353</v>
      </c>
      <c r="B26" s="152" t="s">
        <v>434</v>
      </c>
      <c r="C26" s="152"/>
      <c r="D26" s="152"/>
      <c r="E26" s="152"/>
      <c r="F26" s="152"/>
      <c r="G26" s="152"/>
      <c r="H26" s="152"/>
      <c r="I26" s="152"/>
      <c r="J26" s="154"/>
      <c r="K26" s="154"/>
    </row>
    <row r="27" spans="1:11" ht="41.25" customHeight="1">
      <c r="A27" s="100" t="s">
        <v>391</v>
      </c>
      <c r="B27" s="152" t="s">
        <v>507</v>
      </c>
      <c r="C27" s="152"/>
      <c r="D27" s="152"/>
      <c r="E27" s="152"/>
      <c r="F27" s="152"/>
      <c r="G27" s="152"/>
      <c r="H27" s="152"/>
      <c r="I27" s="152"/>
      <c r="J27" s="152"/>
      <c r="K27" s="152"/>
    </row>
    <row r="28" spans="1:11" ht="20.25" customHeight="1">
      <c r="A28" s="101" t="s">
        <v>393</v>
      </c>
      <c r="B28" s="152" t="s">
        <v>435</v>
      </c>
      <c r="C28" s="153"/>
      <c r="D28" s="153"/>
      <c r="E28" s="153"/>
      <c r="F28" s="153"/>
      <c r="G28" s="153"/>
      <c r="H28" s="153"/>
      <c r="I28" s="153"/>
      <c r="J28" s="153"/>
      <c r="K28" s="153"/>
    </row>
    <row r="29" spans="2:11" ht="12.75" customHeight="1">
      <c r="B29" s="96"/>
      <c r="C29" s="96"/>
      <c r="D29" s="96"/>
      <c r="E29" s="96"/>
      <c r="F29" s="96"/>
      <c r="G29" s="96"/>
      <c r="H29" s="96"/>
      <c r="I29" s="96"/>
      <c r="J29" s="98"/>
      <c r="K29" s="98"/>
    </row>
    <row r="30" spans="2:11" ht="12.75" customHeight="1">
      <c r="B30" s="71" t="s">
        <v>436</v>
      </c>
      <c r="C30" s="71" t="s">
        <v>437</v>
      </c>
      <c r="J30" s="98"/>
      <c r="K30" s="98"/>
    </row>
    <row r="31" spans="3:11" ht="12.75" customHeight="1">
      <c r="C31" s="71" t="s">
        <v>505</v>
      </c>
      <c r="J31" s="98"/>
      <c r="K31" s="98"/>
    </row>
    <row r="32" spans="2:11" ht="12.75" customHeight="1">
      <c r="B32" s="96"/>
      <c r="C32" s="96"/>
      <c r="D32" s="96"/>
      <c r="E32" s="96"/>
      <c r="F32" s="96"/>
      <c r="G32" s="96"/>
      <c r="H32" s="96"/>
      <c r="I32" s="96"/>
      <c r="J32" s="98"/>
      <c r="K32" s="98"/>
    </row>
    <row r="34" ht="12.75">
      <c r="K34" s="71" t="s">
        <v>480</v>
      </c>
    </row>
    <row r="35" spans="2:11" ht="12.75">
      <c r="B35" s="156" t="s">
        <v>438</v>
      </c>
      <c r="C35" s="156"/>
      <c r="D35" s="156"/>
      <c r="E35" s="156"/>
      <c r="F35" s="156"/>
      <c r="G35" s="156"/>
      <c r="H35" s="156"/>
      <c r="I35" s="156"/>
      <c r="J35" s="157"/>
      <c r="K35" s="157"/>
    </row>
    <row r="38" spans="1:11" ht="17.25" customHeight="1">
      <c r="A38" s="74"/>
      <c r="B38" s="158"/>
      <c r="C38" s="159"/>
      <c r="D38" s="160">
        <v>2018</v>
      </c>
      <c r="E38" s="161"/>
      <c r="F38" s="162">
        <v>2014</v>
      </c>
      <c r="G38" s="72" t="s">
        <v>510</v>
      </c>
      <c r="H38" s="72" t="s">
        <v>500</v>
      </c>
      <c r="I38" s="72" t="s">
        <v>413</v>
      </c>
      <c r="J38" s="72" t="s">
        <v>414</v>
      </c>
      <c r="K38" s="72" t="s">
        <v>415</v>
      </c>
    </row>
    <row r="39" spans="1:11" ht="72" customHeight="1">
      <c r="A39" s="74"/>
      <c r="B39" s="163" t="s">
        <v>439</v>
      </c>
      <c r="C39" s="164"/>
      <c r="D39" s="165" t="s">
        <v>440</v>
      </c>
      <c r="E39" s="166"/>
      <c r="F39" s="73" t="s">
        <v>441</v>
      </c>
      <c r="G39" s="73" t="s">
        <v>441</v>
      </c>
      <c r="H39" s="73" t="s">
        <v>441</v>
      </c>
      <c r="I39" s="73" t="s">
        <v>441</v>
      </c>
      <c r="J39" s="73" t="s">
        <v>441</v>
      </c>
      <c r="K39" s="73" t="s">
        <v>441</v>
      </c>
    </row>
    <row r="40" spans="1:11" ht="18" customHeight="1">
      <c r="A40" s="71">
        <v>1</v>
      </c>
      <c r="B40" s="102" t="s">
        <v>442</v>
      </c>
      <c r="C40" s="102"/>
      <c r="D40" s="103">
        <v>748556.9088990877</v>
      </c>
      <c r="E40" s="104"/>
      <c r="F40" s="105">
        <f aca="true" t="shared" si="2" ref="F40:F60">D40/$D$61</f>
        <v>0.2753354805572509</v>
      </c>
      <c r="G40" s="105">
        <v>0.2627825746536261</v>
      </c>
      <c r="H40" s="105">
        <v>0.23477986858698602</v>
      </c>
      <c r="I40" s="105">
        <v>0.2251959891502539</v>
      </c>
      <c r="J40" s="105">
        <v>0.20473901981037904</v>
      </c>
      <c r="K40" s="106">
        <v>0.22771340427529715</v>
      </c>
    </row>
    <row r="41" spans="1:11" ht="18" customHeight="1">
      <c r="A41" s="71">
        <v>2</v>
      </c>
      <c r="B41" s="107" t="s">
        <v>443</v>
      </c>
      <c r="C41" s="108"/>
      <c r="D41" s="109">
        <v>333133.6221476922</v>
      </c>
      <c r="E41" s="108"/>
      <c r="F41" s="110">
        <f t="shared" si="2"/>
        <v>0.12253377779748424</v>
      </c>
      <c r="G41" s="110">
        <v>0.11740522092378343</v>
      </c>
      <c r="H41" s="110">
        <v>0.13139098123052353</v>
      </c>
      <c r="I41" s="110">
        <v>0.12784131148537844</v>
      </c>
      <c r="J41" s="110">
        <v>0.11381958744587396</v>
      </c>
      <c r="K41" s="111">
        <v>0.10877838884120294</v>
      </c>
    </row>
    <row r="42" spans="1:11" ht="18" customHeight="1">
      <c r="A42" s="71">
        <v>3</v>
      </c>
      <c r="B42" s="107" t="s">
        <v>444</v>
      </c>
      <c r="C42" s="108"/>
      <c r="D42" s="109">
        <v>275264.9791003605</v>
      </c>
      <c r="E42" s="108"/>
      <c r="F42" s="110">
        <f t="shared" si="2"/>
        <v>0.1012484346883459</v>
      </c>
      <c r="G42" s="110">
        <v>0.10212567236945622</v>
      </c>
      <c r="H42" s="110">
        <v>0.10563221304993908</v>
      </c>
      <c r="I42" s="110">
        <v>0.09716281746342843</v>
      </c>
      <c r="J42" s="110">
        <v>0.08932262472771037</v>
      </c>
      <c r="K42" s="111">
        <v>0.09192441543936129</v>
      </c>
    </row>
    <row r="43" spans="1:11" ht="18" customHeight="1">
      <c r="A43" s="71">
        <v>4</v>
      </c>
      <c r="B43" s="107" t="s">
        <v>446</v>
      </c>
      <c r="C43" s="108"/>
      <c r="D43" s="109">
        <v>264064.9273649901</v>
      </c>
      <c r="E43" s="108"/>
      <c r="F43" s="110">
        <f t="shared" si="2"/>
        <v>0.09712881253248389</v>
      </c>
      <c r="G43" s="110">
        <v>0.08768583156974945</v>
      </c>
      <c r="H43" s="110">
        <v>0.10629569351332062</v>
      </c>
      <c r="I43" s="110">
        <v>0.06888648027765089</v>
      </c>
      <c r="J43" s="110">
        <v>0.06657098915710469</v>
      </c>
      <c r="K43" s="111">
        <v>0.07046957784007425</v>
      </c>
    </row>
    <row r="44" spans="1:11" ht="18" customHeight="1">
      <c r="A44" s="71">
        <v>5</v>
      </c>
      <c r="B44" s="107" t="s">
        <v>445</v>
      </c>
      <c r="C44" s="108"/>
      <c r="D44" s="109">
        <v>249779.60672191228</v>
      </c>
      <c r="E44" s="108"/>
      <c r="F44" s="110">
        <f t="shared" si="2"/>
        <v>0.09187436149821189</v>
      </c>
      <c r="G44" s="110">
        <v>0.10463378148899453</v>
      </c>
      <c r="H44" s="110">
        <v>0.07691029685283474</v>
      </c>
      <c r="I44" s="110">
        <v>0.11095018854718884</v>
      </c>
      <c r="J44" s="110">
        <v>0.1646853360208979</v>
      </c>
      <c r="K44" s="111">
        <v>0.13016771843515096</v>
      </c>
    </row>
    <row r="45" spans="1:11" ht="18" customHeight="1">
      <c r="A45" s="71">
        <v>6</v>
      </c>
      <c r="B45" s="107" t="s">
        <v>448</v>
      </c>
      <c r="C45" s="108"/>
      <c r="D45" s="109">
        <v>141564.3256812126</v>
      </c>
      <c r="E45" s="108"/>
      <c r="F45" s="110">
        <f t="shared" si="2"/>
        <v>0.05207043202436649</v>
      </c>
      <c r="G45" s="110">
        <v>0.054621317346277565</v>
      </c>
      <c r="H45" s="110">
        <v>0.05072065329100451</v>
      </c>
      <c r="I45" s="110">
        <v>0.04509090205790403</v>
      </c>
      <c r="J45" s="110">
        <v>0.041665582969455696</v>
      </c>
      <c r="K45" s="111">
        <v>0.04856286883860038</v>
      </c>
    </row>
    <row r="46" spans="1:11" ht="18" customHeight="1">
      <c r="A46" s="71">
        <v>7</v>
      </c>
      <c r="B46" s="107" t="s">
        <v>447</v>
      </c>
      <c r="C46" s="108"/>
      <c r="D46" s="109">
        <v>102216.27744366191</v>
      </c>
      <c r="E46" s="108"/>
      <c r="F46" s="110">
        <f t="shared" si="2"/>
        <v>0.03759736572616147</v>
      </c>
      <c r="G46" s="110">
        <v>0.04927584081892672</v>
      </c>
      <c r="H46" s="110">
        <v>0.06590521897665386</v>
      </c>
      <c r="I46" s="110">
        <v>0.0905791624646132</v>
      </c>
      <c r="J46" s="110">
        <v>0.10734868694987891</v>
      </c>
      <c r="K46" s="111">
        <v>0.11008321028854093</v>
      </c>
    </row>
    <row r="47" spans="1:11" ht="18" customHeight="1">
      <c r="A47" s="71">
        <v>8</v>
      </c>
      <c r="B47" s="107" t="s">
        <v>449</v>
      </c>
      <c r="C47" s="108"/>
      <c r="D47" s="109">
        <v>86217.4124284848</v>
      </c>
      <c r="E47" s="108"/>
      <c r="F47" s="110">
        <f t="shared" si="2"/>
        <v>0.03171263587468905</v>
      </c>
      <c r="G47" s="110">
        <v>0.033217475435847126</v>
      </c>
      <c r="H47" s="110">
        <v>0.03432123572676955</v>
      </c>
      <c r="I47" s="110">
        <v>0.035553877089552266</v>
      </c>
      <c r="J47" s="110">
        <v>0.03174991745299087</v>
      </c>
      <c r="K47" s="111">
        <v>0.033794437948089055</v>
      </c>
    </row>
    <row r="48" spans="1:11" ht="18" customHeight="1">
      <c r="A48" s="71">
        <v>9</v>
      </c>
      <c r="B48" s="107" t="s">
        <v>452</v>
      </c>
      <c r="C48" s="108"/>
      <c r="D48" s="109">
        <v>73521.73312583473</v>
      </c>
      <c r="E48" s="108"/>
      <c r="F48" s="110">
        <f t="shared" si="2"/>
        <v>0.027042889432916335</v>
      </c>
      <c r="G48" s="110">
        <v>0.023790783544085654</v>
      </c>
      <c r="H48" s="110">
        <v>0.028657810074811257</v>
      </c>
      <c r="I48" s="110">
        <v>0.020512552146096395</v>
      </c>
      <c r="J48" s="110">
        <v>0.01704613056338833</v>
      </c>
      <c r="K48" s="111">
        <v>0.015619767770066503</v>
      </c>
    </row>
    <row r="49" spans="1:11" ht="18" customHeight="1">
      <c r="A49" s="71">
        <v>10</v>
      </c>
      <c r="B49" s="107" t="s">
        <v>450</v>
      </c>
      <c r="C49" s="108"/>
      <c r="D49" s="109">
        <v>65826.9044421286</v>
      </c>
      <c r="E49" s="108"/>
      <c r="F49" s="110">
        <f t="shared" si="2"/>
        <v>0.024212564405858762</v>
      </c>
      <c r="G49" s="110">
        <v>0.02333414264416008</v>
      </c>
      <c r="H49" s="110">
        <v>0.024827753597974282</v>
      </c>
      <c r="I49" s="110">
        <v>0.025129974355114666</v>
      </c>
      <c r="J49" s="110">
        <v>0.0244712922964668</v>
      </c>
      <c r="K49" s="111">
        <v>0.02575307309825751</v>
      </c>
    </row>
    <row r="50" spans="1:11" ht="18" customHeight="1">
      <c r="A50" s="71">
        <v>11</v>
      </c>
      <c r="B50" s="107" t="s">
        <v>451</v>
      </c>
      <c r="C50" s="108"/>
      <c r="D50" s="109">
        <v>60591.32074980538</v>
      </c>
      <c r="E50" s="108"/>
      <c r="F50" s="110">
        <f t="shared" si="2"/>
        <v>0.02228680307123477</v>
      </c>
      <c r="G50" s="110">
        <v>0.020673702176832384</v>
      </c>
      <c r="H50" s="110">
        <v>0.02182436476903587</v>
      </c>
      <c r="I50" s="110">
        <v>0.02835189019311125</v>
      </c>
      <c r="J50" s="110">
        <v>0.0295751232471547</v>
      </c>
      <c r="K50" s="111">
        <v>0.024500234915390502</v>
      </c>
    </row>
    <row r="51" spans="1:11" ht="18" customHeight="1">
      <c r="A51" s="71">
        <v>12</v>
      </c>
      <c r="B51" s="107" t="s">
        <v>453</v>
      </c>
      <c r="C51" s="108"/>
      <c r="D51" s="109">
        <v>55417.96121969089</v>
      </c>
      <c r="E51" s="108"/>
      <c r="F51" s="110">
        <f t="shared" si="2"/>
        <v>0.020383929134215866</v>
      </c>
      <c r="G51" s="110">
        <v>0.020409983228977118</v>
      </c>
      <c r="H51" s="110">
        <v>0.025561538857740478</v>
      </c>
      <c r="I51" s="110">
        <v>0.02053673326558328</v>
      </c>
      <c r="J51" s="110">
        <v>0.01938448732829848</v>
      </c>
      <c r="K51" s="111">
        <v>0.019146961601738035</v>
      </c>
    </row>
    <row r="52" spans="1:11" ht="18" customHeight="1">
      <c r="A52" s="71">
        <v>13</v>
      </c>
      <c r="B52" s="107" t="s">
        <v>454</v>
      </c>
      <c r="C52" s="108"/>
      <c r="D52" s="109">
        <v>45881.00755868532</v>
      </c>
      <c r="E52" s="108"/>
      <c r="F52" s="110">
        <f t="shared" si="2"/>
        <v>0.016876030552173397</v>
      </c>
      <c r="G52" s="110">
        <v>0.016980894729255683</v>
      </c>
      <c r="H52" s="110">
        <v>0.015449502592376667</v>
      </c>
      <c r="I52" s="110">
        <v>0.013638403934150584</v>
      </c>
      <c r="J52" s="110">
        <v>0.014585631065079494</v>
      </c>
      <c r="K52" s="111">
        <v>0.014005844064075896</v>
      </c>
    </row>
    <row r="53" spans="1:11" ht="18" customHeight="1">
      <c r="A53" s="71">
        <v>14</v>
      </c>
      <c r="B53" s="107" t="s">
        <v>456</v>
      </c>
      <c r="C53" s="108"/>
      <c r="D53" s="109">
        <v>26605.598642993198</v>
      </c>
      <c r="E53" s="108"/>
      <c r="F53" s="110">
        <f t="shared" si="2"/>
        <v>0.00978611672779232</v>
      </c>
      <c r="G53" s="110">
        <v>0.009150287295504794</v>
      </c>
      <c r="H53" s="110">
        <v>0.014344254124524825</v>
      </c>
      <c r="I53" s="110">
        <v>0.007018849238334397</v>
      </c>
      <c r="J53" s="110">
        <v>0.007188234277237937</v>
      </c>
      <c r="K53" s="111">
        <v>0.005885296276668854</v>
      </c>
    </row>
    <row r="54" spans="1:11" ht="18" customHeight="1">
      <c r="A54" s="71">
        <v>15</v>
      </c>
      <c r="B54" s="107" t="s">
        <v>457</v>
      </c>
      <c r="C54" s="108"/>
      <c r="D54" s="109">
        <v>25784.449539868572</v>
      </c>
      <c r="E54" s="108"/>
      <c r="F54" s="110">
        <f t="shared" si="2"/>
        <v>0.009484080262387853</v>
      </c>
      <c r="G54" s="110">
        <v>0.008709872306863382</v>
      </c>
      <c r="H54" s="110">
        <v>0.009345221663953865</v>
      </c>
      <c r="I54" s="110">
        <v>0.0063374800330498375</v>
      </c>
      <c r="J54" s="110">
        <v>0.005341125643478807</v>
      </c>
      <c r="K54" s="111">
        <v>0.005037768983889281</v>
      </c>
    </row>
    <row r="55" spans="1:11" ht="18" customHeight="1">
      <c r="A55" s="71">
        <v>16</v>
      </c>
      <c r="B55" s="107" t="s">
        <v>455</v>
      </c>
      <c r="C55" s="108"/>
      <c r="D55" s="109">
        <v>20368.52724673616</v>
      </c>
      <c r="E55" s="108"/>
      <c r="F55" s="110">
        <f t="shared" si="2"/>
        <v>0.007491986475646293</v>
      </c>
      <c r="G55" s="110">
        <v>0.010413583864497608</v>
      </c>
      <c r="H55" s="110">
        <v>0.007413236603171322</v>
      </c>
      <c r="I55" s="110">
        <v>0.019354431439138887</v>
      </c>
      <c r="J55" s="110">
        <v>0.021424745401379387</v>
      </c>
      <c r="K55" s="111">
        <v>0.02105584762928328</v>
      </c>
    </row>
    <row r="56" spans="1:11" ht="18" customHeight="1">
      <c r="A56" s="71">
        <v>17</v>
      </c>
      <c r="B56" s="107" t="s">
        <v>458</v>
      </c>
      <c r="C56" s="108"/>
      <c r="D56" s="109">
        <v>12054.738415704907</v>
      </c>
      <c r="E56" s="108"/>
      <c r="F56" s="110">
        <f t="shared" si="2"/>
        <v>0.00443399447018865</v>
      </c>
      <c r="G56" s="110">
        <v>0.003651885183806179</v>
      </c>
      <c r="H56" s="110">
        <v>0.0032278036966034325</v>
      </c>
      <c r="I56" s="110">
        <v>0.0005333044776365398</v>
      </c>
      <c r="J56" s="110">
        <v>0.0004615797443584375</v>
      </c>
      <c r="K56" s="111">
        <v>0.002924239133169644</v>
      </c>
    </row>
    <row r="57" spans="1:11" ht="18" customHeight="1">
      <c r="A57" s="71">
        <v>18</v>
      </c>
      <c r="B57" s="107" t="s">
        <v>459</v>
      </c>
      <c r="C57" s="108"/>
      <c r="D57" s="109">
        <v>9311.7060623148</v>
      </c>
      <c r="E57" s="108"/>
      <c r="F57" s="110">
        <f t="shared" si="2"/>
        <v>0.0034250476256320835</v>
      </c>
      <c r="G57" s="110">
        <v>0.0032766261415404204</v>
      </c>
      <c r="H57" s="110">
        <v>0.0017133117181229033</v>
      </c>
      <c r="I57" s="110">
        <v>0.0027455170408126704</v>
      </c>
      <c r="J57" s="110">
        <v>0.002422072279706501</v>
      </c>
      <c r="K57" s="111">
        <v>0.002260173187076042</v>
      </c>
    </row>
    <row r="58" spans="1:11" ht="18" customHeight="1">
      <c r="A58" s="71">
        <v>19</v>
      </c>
      <c r="B58" s="107" t="s">
        <v>460</v>
      </c>
      <c r="C58" s="108"/>
      <c r="D58" s="109">
        <v>632.5238537361801</v>
      </c>
      <c r="E58" s="108"/>
      <c r="F58" s="110">
        <f t="shared" si="2"/>
        <v>0.0002326560040552017</v>
      </c>
      <c r="G58" s="110">
        <v>0.0001654573270875966</v>
      </c>
      <c r="H58" s="110">
        <v>0.00035312924170249324</v>
      </c>
      <c r="I58" s="110">
        <v>0.000283915993522606</v>
      </c>
      <c r="J58" s="110">
        <v>0.00021223404069894728</v>
      </c>
      <c r="K58" s="111">
        <v>0.00028244565801486876</v>
      </c>
    </row>
    <row r="59" spans="1:11" ht="18" customHeight="1">
      <c r="A59" s="71">
        <v>20</v>
      </c>
      <c r="B59" s="107" t="s">
        <v>461</v>
      </c>
      <c r="C59" s="108"/>
      <c r="D59" s="109">
        <v>103.47295716534559</v>
      </c>
      <c r="E59" s="108"/>
      <c r="F59" s="110">
        <f t="shared" si="2"/>
        <v>3.80595998074489E-05</v>
      </c>
      <c r="G59" s="110">
        <v>5.657553061588899E-05</v>
      </c>
      <c r="H59" s="110">
        <v>5.084661528083074E-05</v>
      </c>
      <c r="I59" s="110">
        <v>5.847534904853378E-05</v>
      </c>
      <c r="J59" s="110">
        <v>5.428791588352141E-05</v>
      </c>
      <c r="K59" s="111">
        <v>0.00011122347120654732</v>
      </c>
    </row>
    <row r="60" spans="1:11" ht="18" customHeight="1">
      <c r="A60" s="71">
        <v>21</v>
      </c>
      <c r="B60" s="112" t="s">
        <v>462</v>
      </c>
      <c r="C60" s="113"/>
      <c r="D60" s="93">
        <v>121810.48752332378</v>
      </c>
      <c r="E60" s="113"/>
      <c r="F60" s="94">
        <f t="shared" si="2"/>
        <v>0.044804541539097194</v>
      </c>
      <c r="G60" s="94">
        <v>0.047638491420112186</v>
      </c>
      <c r="H60" s="94">
        <v>0.04127506521666994</v>
      </c>
      <c r="I60" s="94">
        <v>0.05423774399843031</v>
      </c>
      <c r="J60" s="94">
        <v>0.03793131166257721</v>
      </c>
      <c r="K60" s="95">
        <v>0.041923102304846166</v>
      </c>
    </row>
    <row r="61" spans="2:11" ht="19.5" customHeight="1">
      <c r="B61" s="71" t="s">
        <v>463</v>
      </c>
      <c r="D61" s="97">
        <f>SUM(D40:D60)</f>
        <v>2718708.49112539</v>
      </c>
      <c r="E61" s="99"/>
      <c r="F61" s="98">
        <f aca="true" t="shared" si="3" ref="F61:K61">SUM(F40:F60)</f>
        <v>0.9999999999999999</v>
      </c>
      <c r="G61" s="98">
        <f t="shared" si="3"/>
        <v>1</v>
      </c>
      <c r="H61" s="98">
        <f t="shared" si="3"/>
        <v>1</v>
      </c>
      <c r="I61" s="98">
        <f t="shared" si="3"/>
        <v>0.9999999999999999</v>
      </c>
      <c r="J61" s="98">
        <f t="shared" si="3"/>
        <v>0.9999999999999998</v>
      </c>
      <c r="K61" s="98">
        <f t="shared" si="3"/>
        <v>1</v>
      </c>
    </row>
    <row r="64" spans="1:11" ht="14.25">
      <c r="A64" s="100" t="s">
        <v>353</v>
      </c>
      <c r="B64" s="152" t="s">
        <v>512</v>
      </c>
      <c r="C64" s="152"/>
      <c r="D64" s="152"/>
      <c r="E64" s="152"/>
      <c r="F64" s="152"/>
      <c r="G64" s="152"/>
      <c r="H64" s="152"/>
      <c r="I64" s="152"/>
      <c r="J64" s="154"/>
      <c r="K64" s="154"/>
    </row>
    <row r="65" spans="2:11" ht="12.75">
      <c r="B65" s="155"/>
      <c r="C65" s="155"/>
      <c r="D65" s="155"/>
      <c r="E65" s="155"/>
      <c r="F65" s="155"/>
      <c r="G65" s="155"/>
      <c r="H65" s="155"/>
      <c r="I65" s="155"/>
      <c r="J65" s="155"/>
      <c r="K65" s="155"/>
    </row>
    <row r="67" ht="12.75">
      <c r="B67" s="71" t="s">
        <v>513</v>
      </c>
    </row>
    <row r="69" ht="12.75">
      <c r="K69" s="71" t="s">
        <v>481</v>
      </c>
    </row>
    <row r="70" spans="2:11" ht="13.5" customHeight="1">
      <c r="B70" s="156" t="s">
        <v>464</v>
      </c>
      <c r="C70" s="156"/>
      <c r="D70" s="156"/>
      <c r="E70" s="156"/>
      <c r="F70" s="156"/>
      <c r="G70" s="156"/>
      <c r="H70" s="156"/>
      <c r="I70" s="156"/>
      <c r="J70" s="157"/>
      <c r="K70" s="157"/>
    </row>
    <row r="71" spans="10:11" ht="12.75">
      <c r="J71" s="114"/>
      <c r="K71" s="114"/>
    </row>
    <row r="72" spans="10:11" ht="12.75">
      <c r="J72" s="114"/>
      <c r="K72" s="114"/>
    </row>
    <row r="73" spans="1:11" ht="24.75" customHeight="1">
      <c r="A73" s="74"/>
      <c r="B73" s="158"/>
      <c r="C73" s="159"/>
      <c r="D73" s="160">
        <v>2018</v>
      </c>
      <c r="E73" s="161"/>
      <c r="F73" s="162">
        <v>0</v>
      </c>
      <c r="G73" s="72" t="s">
        <v>510</v>
      </c>
      <c r="H73" s="72" t="s">
        <v>500</v>
      </c>
      <c r="I73" s="72" t="s">
        <v>413</v>
      </c>
      <c r="J73" s="72" t="s">
        <v>414</v>
      </c>
      <c r="K73" s="72" t="s">
        <v>415</v>
      </c>
    </row>
    <row r="74" spans="1:11" ht="74.25" customHeight="1">
      <c r="A74" s="74"/>
      <c r="B74" s="163" t="s">
        <v>465</v>
      </c>
      <c r="C74" s="164"/>
      <c r="D74" s="165" t="s">
        <v>466</v>
      </c>
      <c r="E74" s="166"/>
      <c r="F74" s="73" t="s">
        <v>467</v>
      </c>
      <c r="G74" s="73" t="s">
        <v>467</v>
      </c>
      <c r="H74" s="73" t="s">
        <v>467</v>
      </c>
      <c r="I74" s="73" t="s">
        <v>467</v>
      </c>
      <c r="J74" s="73" t="s">
        <v>467</v>
      </c>
      <c r="K74" s="73" t="s">
        <v>467</v>
      </c>
    </row>
    <row r="75" spans="1:11" ht="18" customHeight="1">
      <c r="A75" s="71">
        <v>1</v>
      </c>
      <c r="B75" s="107" t="s">
        <v>468</v>
      </c>
      <c r="C75" s="115"/>
      <c r="D75" s="103">
        <v>466032.61521055637</v>
      </c>
      <c r="E75" s="104"/>
      <c r="F75" s="105">
        <f>D75/$D$86</f>
        <v>0.37612317093230185</v>
      </c>
      <c r="G75" s="105">
        <v>0.37434427358185457</v>
      </c>
      <c r="H75" s="105">
        <v>0.3541579217217004</v>
      </c>
      <c r="I75" s="105">
        <v>0.337372693489839</v>
      </c>
      <c r="J75" s="105">
        <v>0.2994758616448858</v>
      </c>
      <c r="K75" s="106">
        <v>0.25553473387917397</v>
      </c>
    </row>
    <row r="76" spans="1:11" ht="18" customHeight="1">
      <c r="A76" s="71">
        <v>2</v>
      </c>
      <c r="B76" s="107" t="s">
        <v>469</v>
      </c>
      <c r="C76" s="116"/>
      <c r="D76" s="109">
        <v>298972.5605108174</v>
      </c>
      <c r="E76" s="108"/>
      <c r="F76" s="110">
        <f aca="true" t="shared" si="4" ref="F76:F85">D76/$D$86</f>
        <v>0.241293213845714</v>
      </c>
      <c r="G76" s="110">
        <v>0.22178803155990073</v>
      </c>
      <c r="H76" s="110">
        <v>0.21495275214889495</v>
      </c>
      <c r="I76" s="110">
        <v>0.1965154729347142</v>
      </c>
      <c r="J76" s="110">
        <v>0.17336579884751918</v>
      </c>
      <c r="K76" s="111">
        <v>0.14097984177258938</v>
      </c>
    </row>
    <row r="77" spans="1:11" ht="18" customHeight="1">
      <c r="A77" s="71">
        <v>3</v>
      </c>
      <c r="B77" s="107" t="s">
        <v>470</v>
      </c>
      <c r="C77" s="116"/>
      <c r="D77" s="109">
        <v>164668.19640763602</v>
      </c>
      <c r="E77" s="108"/>
      <c r="F77" s="110">
        <f t="shared" si="4"/>
        <v>0.1328995485789343</v>
      </c>
      <c r="G77" s="110">
        <v>0.13963075530952038</v>
      </c>
      <c r="H77" s="110">
        <v>0.15048387278827777</v>
      </c>
      <c r="I77" s="110">
        <v>0.1758657551228497</v>
      </c>
      <c r="J77" s="110">
        <v>0.18321651374864678</v>
      </c>
      <c r="K77" s="111">
        <v>0.19555810765586518</v>
      </c>
    </row>
    <row r="78" spans="1:11" ht="18" customHeight="1">
      <c r="A78" s="71">
        <v>4</v>
      </c>
      <c r="B78" s="107" t="s">
        <v>472</v>
      </c>
      <c r="C78" s="116"/>
      <c r="D78" s="109">
        <v>94811.2665255167</v>
      </c>
      <c r="E78" s="108"/>
      <c r="F78" s="110">
        <f t="shared" si="4"/>
        <v>0.07651978218214023</v>
      </c>
      <c r="G78" s="110">
        <v>0.08214293984802999</v>
      </c>
      <c r="H78" s="110">
        <v>0.08411376977277979</v>
      </c>
      <c r="I78" s="110">
        <v>0.07899383530455757</v>
      </c>
      <c r="J78" s="110">
        <v>0.09255537602317546</v>
      </c>
      <c r="K78" s="111">
        <v>0.1208250161371523</v>
      </c>
    </row>
    <row r="79" spans="1:11" ht="18" customHeight="1">
      <c r="A79" s="71">
        <v>5</v>
      </c>
      <c r="B79" s="107" t="s">
        <v>471</v>
      </c>
      <c r="C79" s="116"/>
      <c r="D79" s="109">
        <v>94285.51565871088</v>
      </c>
      <c r="E79" s="108"/>
      <c r="F79" s="110">
        <f t="shared" si="4"/>
        <v>0.0760954619163707</v>
      </c>
      <c r="G79" s="110">
        <v>0.07882789763890402</v>
      </c>
      <c r="H79" s="110">
        <v>0.08602498127731238</v>
      </c>
      <c r="I79" s="110">
        <v>0.09167882596582594</v>
      </c>
      <c r="J79" s="110">
        <v>0.09915898234726309</v>
      </c>
      <c r="K79" s="111">
        <v>0.10337125550531719</v>
      </c>
    </row>
    <row r="80" spans="1:11" ht="18" customHeight="1">
      <c r="A80" s="71">
        <v>6</v>
      </c>
      <c r="B80" s="107" t="s">
        <v>473</v>
      </c>
      <c r="C80" s="116"/>
      <c r="D80" s="109">
        <v>60672.466619181265</v>
      </c>
      <c r="E80" s="108"/>
      <c r="F80" s="110">
        <f t="shared" si="4"/>
        <v>0.04896721771882925</v>
      </c>
      <c r="G80" s="110">
        <v>0.05196123140138557</v>
      </c>
      <c r="H80" s="110">
        <v>0.05281070071063856</v>
      </c>
      <c r="I80" s="110">
        <v>0.05143348537358679</v>
      </c>
      <c r="J80" s="110">
        <v>0.058518187409064594</v>
      </c>
      <c r="K80" s="111">
        <v>0.0881411814855075</v>
      </c>
    </row>
    <row r="81" spans="1:11" ht="18" customHeight="1">
      <c r="A81" s="71">
        <v>7</v>
      </c>
      <c r="B81" s="107" t="s">
        <v>476</v>
      </c>
      <c r="C81" s="116"/>
      <c r="D81" s="109">
        <v>22290.472314878054</v>
      </c>
      <c r="E81" s="108"/>
      <c r="F81" s="110">
        <f t="shared" si="4"/>
        <v>0.017990078065378952</v>
      </c>
      <c r="G81" s="110">
        <v>0.01732215237170715</v>
      </c>
      <c r="H81" s="110">
        <v>0.01614008453432366</v>
      </c>
      <c r="I81" s="110">
        <v>0.01426339776086176</v>
      </c>
      <c r="J81" s="110">
        <v>0.011910294887876842</v>
      </c>
      <c r="K81" s="111">
        <v>0.010650730548973366</v>
      </c>
    </row>
    <row r="82" spans="1:11" ht="18" customHeight="1">
      <c r="A82" s="71">
        <v>8</v>
      </c>
      <c r="B82" s="107" t="s">
        <v>475</v>
      </c>
      <c r="C82" s="116"/>
      <c r="D82" s="109">
        <v>17216.13412588964</v>
      </c>
      <c r="E82" s="108"/>
      <c r="F82" s="110">
        <f t="shared" si="4"/>
        <v>0.01389470768199304</v>
      </c>
      <c r="G82" s="110">
        <v>0.015215094555750791</v>
      </c>
      <c r="H82" s="110">
        <v>0.017520386855107917</v>
      </c>
      <c r="I82" s="110">
        <v>0.019398851147671158</v>
      </c>
      <c r="J82" s="110">
        <v>0.020227594097461256</v>
      </c>
      <c r="K82" s="111">
        <v>0.02052684416147259</v>
      </c>
    </row>
    <row r="83" spans="1:11" ht="18" customHeight="1">
      <c r="A83" s="71">
        <v>9</v>
      </c>
      <c r="B83" s="107" t="s">
        <v>453</v>
      </c>
      <c r="C83" s="116"/>
      <c r="D83" s="109">
        <v>9692.059859669766</v>
      </c>
      <c r="E83" s="108"/>
      <c r="F83" s="110">
        <f t="shared" si="4"/>
        <v>0.00782221709018725</v>
      </c>
      <c r="G83" s="110">
        <v>0.007879164916690209</v>
      </c>
      <c r="H83" s="110">
        <v>0.007849754726600433</v>
      </c>
      <c r="I83" s="110">
        <v>0.007333696580703724</v>
      </c>
      <c r="J83" s="110">
        <v>0.006996764588506785</v>
      </c>
      <c r="K83" s="111">
        <v>0.00704874614796234</v>
      </c>
    </row>
    <row r="84" spans="1:11" ht="18" customHeight="1">
      <c r="A84" s="71">
        <v>10</v>
      </c>
      <c r="B84" s="107" t="s">
        <v>474</v>
      </c>
      <c r="C84" s="116"/>
      <c r="D84" s="109">
        <v>8897.945919852767</v>
      </c>
      <c r="E84" s="108"/>
      <c r="F84" s="110">
        <f t="shared" si="4"/>
        <v>0.007181307755997056</v>
      </c>
      <c r="G84" s="110">
        <v>0.00966663662172971</v>
      </c>
      <c r="H84" s="110">
        <v>0.014766613792410557</v>
      </c>
      <c r="I84" s="110">
        <v>0.025491580015985185</v>
      </c>
      <c r="J84" s="110">
        <v>0.053613307470174454</v>
      </c>
      <c r="K84" s="111">
        <v>0.05725378649695636</v>
      </c>
    </row>
    <row r="85" spans="1:11" ht="18" customHeight="1">
      <c r="A85" s="71">
        <v>11</v>
      </c>
      <c r="B85" s="112" t="s">
        <v>477</v>
      </c>
      <c r="C85" s="117"/>
      <c r="D85" s="93">
        <v>1503.3231869994713</v>
      </c>
      <c r="E85" s="113"/>
      <c r="F85" s="94">
        <f t="shared" si="4"/>
        <v>0.0012132942321533184</v>
      </c>
      <c r="G85" s="94">
        <v>0.0012218221945267747</v>
      </c>
      <c r="H85" s="94">
        <v>0.0011791616719536242</v>
      </c>
      <c r="I85" s="94">
        <v>0.0016524063034050298</v>
      </c>
      <c r="J85" s="94">
        <v>0.0009613189354257321</v>
      </c>
      <c r="K85" s="95">
        <v>0.00010975620903003845</v>
      </c>
    </row>
    <row r="86" spans="2:11" ht="21" customHeight="1">
      <c r="B86" s="71" t="s">
        <v>478</v>
      </c>
      <c r="D86" s="97">
        <f>SUM(D75:D85)</f>
        <v>1239042.5563397084</v>
      </c>
      <c r="E86" s="99"/>
      <c r="F86" s="98">
        <f aca="true" t="shared" si="5" ref="F86:K86">SUM(F75:F85)</f>
        <v>1</v>
      </c>
      <c r="G86" s="98">
        <f t="shared" si="5"/>
        <v>1</v>
      </c>
      <c r="H86" s="98">
        <f t="shared" si="5"/>
        <v>1</v>
      </c>
      <c r="I86" s="98">
        <f t="shared" si="5"/>
        <v>1</v>
      </c>
      <c r="J86" s="98">
        <f t="shared" si="5"/>
        <v>0.9999999999999999</v>
      </c>
      <c r="K86" s="98">
        <f t="shared" si="5"/>
        <v>1.0000000000000002</v>
      </c>
    </row>
    <row r="89" spans="1:11" ht="14.25">
      <c r="A89" s="100" t="s">
        <v>353</v>
      </c>
      <c r="B89" s="152" t="s">
        <v>434</v>
      </c>
      <c r="C89" s="152"/>
      <c r="D89" s="152"/>
      <c r="E89" s="152"/>
      <c r="F89" s="152"/>
      <c r="G89" s="152"/>
      <c r="H89" s="152"/>
      <c r="I89" s="152"/>
      <c r="J89" s="154"/>
      <c r="K89" s="154"/>
    </row>
    <row r="90" spans="2:11" ht="12.75">
      <c r="B90" s="155"/>
      <c r="C90" s="155"/>
      <c r="D90" s="155"/>
      <c r="E90" s="155"/>
      <c r="F90" s="155"/>
      <c r="G90" s="155"/>
      <c r="H90" s="155"/>
      <c r="I90" s="155"/>
      <c r="J90" s="155"/>
      <c r="K90" s="155"/>
    </row>
    <row r="92" ht="12.75">
      <c r="B92" s="71" t="s">
        <v>513</v>
      </c>
    </row>
  </sheetData>
  <sheetProtection/>
  <mergeCells count="20">
    <mergeCell ref="B3:K3"/>
    <mergeCell ref="B6:C6"/>
    <mergeCell ref="D6:F6"/>
    <mergeCell ref="B7:C7"/>
    <mergeCell ref="D7:E7"/>
    <mergeCell ref="B26:K26"/>
    <mergeCell ref="B27:K27"/>
    <mergeCell ref="B28:K28"/>
    <mergeCell ref="B35:K35"/>
    <mergeCell ref="B38:C38"/>
    <mergeCell ref="D38:F38"/>
    <mergeCell ref="B39:C39"/>
    <mergeCell ref="D39:E39"/>
    <mergeCell ref="B64:K65"/>
    <mergeCell ref="B70:K70"/>
    <mergeCell ref="B89:K90"/>
    <mergeCell ref="B73:C73"/>
    <mergeCell ref="D73:F73"/>
    <mergeCell ref="B74:C74"/>
    <mergeCell ref="D74:E74"/>
  </mergeCells>
  <printOptions/>
  <pageMargins left="0.7" right="0.7" top="0.75" bottom="0.75" header="0.3" footer="0.3"/>
  <pageSetup fitToHeight="3" horizontalDpi="600" verticalDpi="600" orientation="portrait" scale="82" r:id="rId1"/>
  <rowBreaks count="2" manualBreakCount="2">
    <brk id="33" max="255" man="1"/>
    <brk id="6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P1" sqref="P1"/>
    </sheetView>
  </sheetViews>
  <sheetFormatPr defaultColWidth="9.140625" defaultRowHeight="15"/>
  <cols>
    <col min="1" max="1" width="24.00390625" style="71" customWidth="1"/>
    <col min="2" max="2" width="10.28125" style="71" customWidth="1"/>
    <col min="3" max="5" width="9.140625" style="71" customWidth="1"/>
    <col min="6" max="6" width="9.8515625" style="71" customWidth="1"/>
    <col min="7" max="9" width="9.140625" style="71" customWidth="1"/>
    <col min="10" max="10" width="10.00390625" style="71" customWidth="1"/>
    <col min="11" max="13" width="9.140625" style="71" customWidth="1"/>
    <col min="14" max="14" width="10.140625" style="71" customWidth="1"/>
    <col min="15" max="16384" width="9.140625" style="71" customWidth="1"/>
  </cols>
  <sheetData>
    <row r="1" spans="1:16" ht="12.75">
      <c r="A1" s="118" t="s">
        <v>397</v>
      </c>
      <c r="B1" s="143"/>
      <c r="C1" s="143"/>
      <c r="D1" s="143"/>
      <c r="E1" s="143"/>
      <c r="F1" s="143"/>
      <c r="G1" s="143"/>
      <c r="H1" s="143"/>
      <c r="I1" s="143"/>
      <c r="J1" s="143"/>
      <c r="K1" s="143"/>
      <c r="L1" s="143"/>
      <c r="M1" s="143"/>
      <c r="N1" s="143"/>
      <c r="O1" s="143"/>
      <c r="P1" s="71" t="s">
        <v>497</v>
      </c>
    </row>
    <row r="2" ht="9.75" customHeight="1"/>
    <row r="3" ht="9.75" customHeight="1"/>
    <row r="4" spans="2:16" ht="14.25">
      <c r="B4" s="146" t="s">
        <v>514</v>
      </c>
      <c r="C4" s="146"/>
      <c r="D4" s="146"/>
      <c r="F4" s="146" t="s">
        <v>515</v>
      </c>
      <c r="G4" s="146"/>
      <c r="H4" s="146"/>
      <c r="J4" s="146" t="s">
        <v>501</v>
      </c>
      <c r="K4" s="146"/>
      <c r="L4" s="146"/>
      <c r="N4" s="146" t="s">
        <v>498</v>
      </c>
      <c r="O4" s="146"/>
      <c r="P4" s="146"/>
    </row>
    <row r="5" spans="4:16" ht="12.75">
      <c r="D5" s="144" t="s">
        <v>398</v>
      </c>
      <c r="H5" s="144" t="s">
        <v>398</v>
      </c>
      <c r="L5" s="144" t="s">
        <v>398</v>
      </c>
      <c r="P5" s="144" t="s">
        <v>398</v>
      </c>
    </row>
    <row r="6" spans="1:16" ht="12.75">
      <c r="A6" s="147"/>
      <c r="B6" s="144" t="s">
        <v>33</v>
      </c>
      <c r="C6" s="144" t="s">
        <v>399</v>
      </c>
      <c r="D6" s="144" t="s">
        <v>400</v>
      </c>
      <c r="F6" s="144" t="s">
        <v>33</v>
      </c>
      <c r="G6" s="144" t="s">
        <v>399</v>
      </c>
      <c r="H6" s="144" t="s">
        <v>400</v>
      </c>
      <c r="J6" s="144" t="s">
        <v>33</v>
      </c>
      <c r="K6" s="144" t="s">
        <v>399</v>
      </c>
      <c r="L6" s="144" t="s">
        <v>400</v>
      </c>
      <c r="N6" s="144" t="s">
        <v>33</v>
      </c>
      <c r="O6" s="144" t="s">
        <v>399</v>
      </c>
      <c r="P6" s="144" t="s">
        <v>400</v>
      </c>
    </row>
    <row r="7" spans="1:16" ht="12.75">
      <c r="A7" s="145" t="s">
        <v>401</v>
      </c>
      <c r="B7" s="121" t="s">
        <v>402</v>
      </c>
      <c r="C7" s="121" t="s">
        <v>402</v>
      </c>
      <c r="D7" s="121" t="s">
        <v>403</v>
      </c>
      <c r="F7" s="121" t="s">
        <v>402</v>
      </c>
      <c r="G7" s="121" t="s">
        <v>402</v>
      </c>
      <c r="H7" s="121" t="s">
        <v>403</v>
      </c>
      <c r="J7" s="121" t="s">
        <v>402</v>
      </c>
      <c r="K7" s="121" t="s">
        <v>402</v>
      </c>
      <c r="L7" s="121" t="s">
        <v>403</v>
      </c>
      <c r="N7" s="121" t="s">
        <v>402</v>
      </c>
      <c r="O7" s="121" t="s">
        <v>402</v>
      </c>
      <c r="P7" s="121" t="s">
        <v>403</v>
      </c>
    </row>
    <row r="8" spans="1:16" ht="33" customHeight="1">
      <c r="A8" s="148" t="s">
        <v>406</v>
      </c>
      <c r="B8" s="98">
        <v>0.662501584959598</v>
      </c>
      <c r="C8" s="98">
        <v>0.5337912796658205</v>
      </c>
      <c r="D8" s="99">
        <v>1182.2042389196247</v>
      </c>
      <c r="F8" s="98">
        <v>0.6543553054296065</v>
      </c>
      <c r="G8" s="98">
        <v>0.5387271158301008</v>
      </c>
      <c r="H8" s="99">
        <v>1235.3225066322145</v>
      </c>
      <c r="J8" s="98">
        <v>0.6381010096637703</v>
      </c>
      <c r="K8" s="98">
        <v>0.5416458181584877</v>
      </c>
      <c r="L8" s="99">
        <v>1410.2544436119342</v>
      </c>
      <c r="N8" s="98">
        <v>0.6184963147216268</v>
      </c>
      <c r="O8" s="98">
        <v>0.5302342346385263</v>
      </c>
      <c r="P8" s="99">
        <v>1426.578980211237</v>
      </c>
    </row>
    <row r="9" spans="1:16" ht="33" customHeight="1">
      <c r="A9" s="148" t="s">
        <v>407</v>
      </c>
      <c r="B9" s="98">
        <v>0.07577835924982422</v>
      </c>
      <c r="C9" s="98">
        <v>0.09813592383695258</v>
      </c>
      <c r="D9" s="99">
        <v>1900.1626476535039</v>
      </c>
      <c r="F9" s="98">
        <v>0.07742258880357265</v>
      </c>
      <c r="G9" s="98">
        <v>0.09580597727773005</v>
      </c>
      <c r="H9" s="99">
        <v>1856.7355935431408</v>
      </c>
      <c r="J9" s="98">
        <v>0.08674667503544106</v>
      </c>
      <c r="K9" s="98">
        <v>0.09687341450375361</v>
      </c>
      <c r="L9" s="99">
        <v>1855.3390452849774</v>
      </c>
      <c r="N9" s="98">
        <v>0.09610380678366327</v>
      </c>
      <c r="O9" s="98">
        <v>0.09693793122440857</v>
      </c>
      <c r="P9" s="99">
        <v>1678.4883394176547</v>
      </c>
    </row>
    <row r="10" spans="1:16" ht="33" customHeight="1">
      <c r="A10" s="148" t="s">
        <v>408</v>
      </c>
      <c r="B10" s="98">
        <v>0.060412896383986725</v>
      </c>
      <c r="C10" s="98">
        <v>0.058425424115184234</v>
      </c>
      <c r="D10" s="99">
        <v>1418.992745643522</v>
      </c>
      <c r="F10" s="98">
        <v>0.06202009615165532</v>
      </c>
      <c r="G10" s="98">
        <v>0.05950608306527326</v>
      </c>
      <c r="H10" s="99">
        <v>1439.6405652768922</v>
      </c>
      <c r="J10" s="98">
        <v>0.061759390522363046</v>
      </c>
      <c r="K10" s="98">
        <v>0.062006257171756306</v>
      </c>
      <c r="L10" s="99">
        <v>1668.0306629580573</v>
      </c>
      <c r="N10" s="98">
        <v>0.058861289102351014</v>
      </c>
      <c r="O10" s="98">
        <v>0.055506874939485015</v>
      </c>
      <c r="P10" s="99">
        <v>1569.2140219503658</v>
      </c>
    </row>
    <row r="11" spans="1:16" ht="33" customHeight="1">
      <c r="A11" s="148" t="s">
        <v>409</v>
      </c>
      <c r="B11" s="98">
        <v>0.03203347434670847</v>
      </c>
      <c r="C11" s="98">
        <v>0.0729600954441603</v>
      </c>
      <c r="D11" s="99">
        <v>3341.868124435417</v>
      </c>
      <c r="F11" s="98">
        <v>0.038529016382237005</v>
      </c>
      <c r="G11" s="98">
        <v>0.0780296339025874</v>
      </c>
      <c r="H11" s="99">
        <v>3038.762748486966</v>
      </c>
      <c r="J11" s="98">
        <v>0.0454186371162358</v>
      </c>
      <c r="K11" s="98">
        <v>0.08005735365936653</v>
      </c>
      <c r="L11" s="99">
        <v>2928.4556158864875</v>
      </c>
      <c r="N11" s="98">
        <v>0.055548550533591624</v>
      </c>
      <c r="O11" s="98">
        <v>0.0924843777706</v>
      </c>
      <c r="P11" s="99">
        <v>2770.5170057422324</v>
      </c>
    </row>
    <row r="12" spans="1:16" ht="33" customHeight="1">
      <c r="A12" s="148" t="s">
        <v>410</v>
      </c>
      <c r="B12" s="98">
        <v>0.039226309176627894</v>
      </c>
      <c r="C12" s="98">
        <v>0.0885194450028641</v>
      </c>
      <c r="D12" s="99">
        <v>3311.076344221811</v>
      </c>
      <c r="F12" s="98">
        <v>0.04093280776504363</v>
      </c>
      <c r="G12" s="98">
        <v>0.08948586802202237</v>
      </c>
      <c r="H12" s="99">
        <v>3280.2584713862125</v>
      </c>
      <c r="J12" s="98">
        <v>0.04473687058339738</v>
      </c>
      <c r="K12" s="98">
        <v>0.0911272946784916</v>
      </c>
      <c r="L12" s="99">
        <v>3384.1872925877788</v>
      </c>
      <c r="N12" s="98">
        <v>0.05256823209802955</v>
      </c>
      <c r="O12" s="98">
        <v>0.10595394070449062</v>
      </c>
      <c r="P12" s="99">
        <v>3353.9679987970453</v>
      </c>
    </row>
    <row r="13" spans="1:16" ht="33" customHeight="1">
      <c r="A13" s="148" t="s">
        <v>411</v>
      </c>
      <c r="B13" s="98">
        <v>0.039410740838933526</v>
      </c>
      <c r="C13" s="98">
        <v>0.05699586860614193</v>
      </c>
      <c r="D13" s="99">
        <v>2121.957772429794</v>
      </c>
      <c r="F13" s="98">
        <v>0.040727744993050645</v>
      </c>
      <c r="G13" s="98">
        <v>0.05438574848744969</v>
      </c>
      <c r="H13" s="99">
        <v>2003.6409151632051</v>
      </c>
      <c r="J13" s="98">
        <v>0.0407220232233489</v>
      </c>
      <c r="K13" s="98">
        <v>0.0517269930568184</v>
      </c>
      <c r="L13" s="99">
        <v>2110.373865810964</v>
      </c>
      <c r="N13" s="98">
        <v>0.04087621362005525</v>
      </c>
      <c r="O13" s="98">
        <v>0.05115574232727121</v>
      </c>
      <c r="P13" s="99">
        <v>2082.5186689064853</v>
      </c>
    </row>
    <row r="14" spans="1:16" ht="33" customHeight="1">
      <c r="A14" s="148" t="s">
        <v>404</v>
      </c>
      <c r="B14" s="98">
        <v>0.09063663504432122</v>
      </c>
      <c r="C14" s="98">
        <v>0.09117196332887613</v>
      </c>
      <c r="D14" s="99">
        <v>1475.9290904354257</v>
      </c>
      <c r="F14" s="98">
        <v>0.08601244047483424</v>
      </c>
      <c r="G14" s="98">
        <v>0.08405957341483652</v>
      </c>
      <c r="H14" s="99">
        <v>1466.3952929314346</v>
      </c>
      <c r="J14" s="98">
        <v>0.08251539385544389</v>
      </c>
      <c r="K14" s="98">
        <v>0.07656286877132618</v>
      </c>
      <c r="L14" s="99">
        <v>1541.5397755411052</v>
      </c>
      <c r="N14" s="98">
        <v>0.07754559314068249</v>
      </c>
      <c r="O14" s="98">
        <v>0.06772689839521825</v>
      </c>
      <c r="P14" s="99">
        <v>1453.3467284213884</v>
      </c>
    </row>
    <row r="15" spans="1:16" ht="6.75" customHeight="1">
      <c r="A15" s="113"/>
      <c r="B15" s="149"/>
      <c r="C15" s="149"/>
      <c r="D15" s="113"/>
      <c r="E15" s="113"/>
      <c r="F15" s="149"/>
      <c r="G15" s="149"/>
      <c r="H15" s="113"/>
      <c r="I15" s="113"/>
      <c r="J15" s="149"/>
      <c r="K15" s="149"/>
      <c r="L15" s="113"/>
      <c r="M15" s="113"/>
      <c r="N15" s="149"/>
      <c r="O15" s="149"/>
      <c r="P15" s="113"/>
    </row>
    <row r="16" spans="1:16" ht="23.25" customHeight="1">
      <c r="A16" s="147" t="s">
        <v>405</v>
      </c>
      <c r="B16" s="98">
        <f>SUM(B8:B15)</f>
        <v>0.9999999999999999</v>
      </c>
      <c r="C16" s="98">
        <f>SUM(C8:C15)</f>
        <v>0.9999999999999998</v>
      </c>
      <c r="D16" s="99">
        <f>SUMPRODUCT(B8:B14,D8:D14)</f>
        <v>1467.262976870914</v>
      </c>
      <c r="F16" s="98">
        <f>SUM(F8:F15)</f>
        <v>1</v>
      </c>
      <c r="G16" s="98">
        <f>SUM(G8:G15)</f>
        <v>1.0000000000000002</v>
      </c>
      <c r="H16" s="99">
        <f>SUMPRODUCT(F8:F14,H8:H14)</f>
        <v>1500.46250203288</v>
      </c>
      <c r="J16" s="98">
        <f>SUM(J8:J15)</f>
        <v>1.0000000000000004</v>
      </c>
      <c r="K16" s="98">
        <f>SUM(K8:K15)</f>
        <v>1.0000000000000002</v>
      </c>
      <c r="L16" s="99">
        <f>SUMPRODUCT(J8:J14,L8:L14)</f>
        <v>1661.3897018739358</v>
      </c>
      <c r="N16" s="98">
        <f>SUM(N8:N15)</f>
        <v>1</v>
      </c>
      <c r="O16" s="98">
        <f>SUM(O8:O15)</f>
        <v>0.9999999999999999</v>
      </c>
      <c r="P16" s="99">
        <f>SUMPRODUCT(N8:N14,P8:P14)</f>
        <v>1664.0454053697522</v>
      </c>
    </row>
    <row r="17" spans="2:16" ht="12.75">
      <c r="B17" s="98"/>
      <c r="C17" s="98"/>
      <c r="D17" s="99"/>
      <c r="F17" s="98"/>
      <c r="G17" s="98"/>
      <c r="H17" s="99"/>
      <c r="J17" s="98"/>
      <c r="K17" s="98"/>
      <c r="L17" s="99"/>
      <c r="N17" s="98"/>
      <c r="O17" s="98"/>
      <c r="P17" s="99"/>
    </row>
    <row r="18" spans="2:16" ht="12.75">
      <c r="B18" s="98"/>
      <c r="C18" s="98"/>
      <c r="D18" s="99"/>
      <c r="F18" s="98"/>
      <c r="G18" s="98"/>
      <c r="H18" s="99"/>
      <c r="J18" s="98"/>
      <c r="K18" s="98"/>
      <c r="L18" s="99"/>
      <c r="N18" s="98"/>
      <c r="O18" s="98"/>
      <c r="P18" s="99"/>
    </row>
    <row r="19" spans="1:16" ht="14.25">
      <c r="A19" s="70"/>
      <c r="B19" s="98"/>
      <c r="C19" s="98"/>
      <c r="D19" s="99"/>
      <c r="F19" s="98"/>
      <c r="G19" s="98"/>
      <c r="H19" s="99"/>
      <c r="J19" s="98"/>
      <c r="K19" s="98"/>
      <c r="L19" s="99"/>
      <c r="N19" s="98"/>
      <c r="O19" s="98"/>
      <c r="P19" s="99"/>
    </row>
    <row r="20" spans="1:16" ht="14.25">
      <c r="A20" s="71" t="s">
        <v>499</v>
      </c>
      <c r="B20" s="98"/>
      <c r="C20" s="98"/>
      <c r="D20" s="99"/>
      <c r="F20" s="98"/>
      <c r="G20" s="98"/>
      <c r="H20" s="99"/>
      <c r="J20" s="98"/>
      <c r="K20" s="98"/>
      <c r="L20" s="99"/>
      <c r="N20" s="98"/>
      <c r="O20" s="98"/>
      <c r="P20" s="99"/>
    </row>
    <row r="21" spans="1:16" ht="12.75">
      <c r="A21" s="71" t="s">
        <v>516</v>
      </c>
      <c r="B21" s="98"/>
      <c r="C21" s="98"/>
      <c r="D21" s="99"/>
      <c r="F21" s="98"/>
      <c r="G21" s="98"/>
      <c r="H21" s="99"/>
      <c r="J21" s="98"/>
      <c r="K21" s="98"/>
      <c r="L21" s="99"/>
      <c r="N21" s="98"/>
      <c r="O21" s="98"/>
      <c r="P21" s="99"/>
    </row>
  </sheetData>
  <sheetProtection/>
  <printOptions/>
  <pageMargins left="0.7" right="0.7" top="0.75" bottom="0.75" header="0.3" footer="0.3"/>
  <pageSetup fitToHeight="1" fitToWidth="1" horizontalDpi="1200" verticalDpi="1200" orientation="landscape" scale="74" r:id="rId1"/>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K1" sqref="K1"/>
    </sheetView>
  </sheetViews>
  <sheetFormatPr defaultColWidth="9.140625" defaultRowHeight="15"/>
  <cols>
    <col min="1" max="1" width="2.00390625" style="21" customWidth="1"/>
    <col min="2" max="2" width="7.00390625" style="21" customWidth="1"/>
    <col min="3" max="3" width="1.57421875" style="21" customWidth="1"/>
    <col min="4" max="4" width="7.8515625" style="21" customWidth="1"/>
    <col min="5" max="5" width="14.421875" style="21" customWidth="1"/>
    <col min="6" max="6" width="3.28125" style="21" customWidth="1"/>
    <col min="7" max="8" width="10.57421875" style="21" customWidth="1"/>
    <col min="9" max="9" width="5.421875" style="21" customWidth="1"/>
    <col min="10" max="10" width="9.140625" style="21" customWidth="1"/>
    <col min="11" max="11" width="10.140625" style="21" customWidth="1"/>
    <col min="12" max="12" width="3.421875" style="21" customWidth="1"/>
    <col min="13" max="16384" width="9.140625" style="21" customWidth="1"/>
  </cols>
  <sheetData>
    <row r="1" spans="1:12" ht="12.75" customHeight="1">
      <c r="A1" s="19" t="s">
        <v>517</v>
      </c>
      <c r="B1" s="19"/>
      <c r="C1" s="19"/>
      <c r="D1" s="19"/>
      <c r="E1" s="19"/>
      <c r="F1" s="19"/>
      <c r="G1" s="19"/>
      <c r="H1" s="19"/>
      <c r="I1" s="19"/>
      <c r="J1" s="19"/>
      <c r="K1" s="48" t="s">
        <v>482</v>
      </c>
      <c r="L1" s="20"/>
    </row>
    <row r="2" ht="12.75" customHeight="1"/>
    <row r="3" ht="12.75" customHeight="1"/>
    <row r="4" spans="1:11" ht="12.75" customHeight="1">
      <c r="A4" s="22"/>
      <c r="B4" s="22"/>
      <c r="C4" s="22"/>
      <c r="D4" s="22"/>
      <c r="E4" s="22"/>
      <c r="F4" s="22"/>
      <c r="G4" s="22"/>
      <c r="H4" s="22"/>
      <c r="I4" s="22"/>
      <c r="J4" s="22"/>
      <c r="K4" s="22"/>
    </row>
    <row r="5" spans="7:11" ht="12.75" customHeight="1">
      <c r="G5" s="167" t="s">
        <v>47</v>
      </c>
      <c r="H5" s="167"/>
      <c r="J5" s="167" t="s">
        <v>48</v>
      </c>
      <c r="K5" s="167"/>
    </row>
    <row r="6" spans="1:11" ht="12.75" customHeight="1">
      <c r="A6" s="22" t="s">
        <v>49</v>
      </c>
      <c r="B6" s="22"/>
      <c r="C6" s="22"/>
      <c r="D6" s="22"/>
      <c r="E6" s="22"/>
      <c r="F6" s="22"/>
      <c r="G6" s="168" t="s">
        <v>50</v>
      </c>
      <c r="H6" s="168"/>
      <c r="I6" s="22"/>
      <c r="J6" s="168" t="s">
        <v>51</v>
      </c>
      <c r="K6" s="168"/>
    </row>
    <row r="7" ht="12.75" customHeight="1"/>
    <row r="8" spans="1:11" ht="12.75" customHeight="1">
      <c r="A8" s="21" t="s">
        <v>52</v>
      </c>
      <c r="G8" s="25"/>
      <c r="H8" s="25">
        <v>1849529.3583533198</v>
      </c>
      <c r="J8" s="26"/>
      <c r="K8" s="26">
        <f>H8/H$28</f>
        <v>0.4905791260922771</v>
      </c>
    </row>
    <row r="9" spans="7:11" ht="25.5" customHeight="1">
      <c r="G9" s="25"/>
      <c r="H9" s="25"/>
      <c r="J9" s="26"/>
      <c r="K9" s="26"/>
    </row>
    <row r="10" spans="1:11" ht="12.75" customHeight="1">
      <c r="A10" s="21" t="s">
        <v>53</v>
      </c>
      <c r="G10" s="25"/>
      <c r="H10" s="25">
        <v>153301.4613066045</v>
      </c>
      <c r="J10" s="26"/>
      <c r="K10" s="26">
        <f>H10/H$28</f>
        <v>0.040662505072869566</v>
      </c>
    </row>
    <row r="11" spans="7:11" ht="21.75" customHeight="1">
      <c r="G11" s="25"/>
      <c r="H11" s="25"/>
      <c r="J11" s="26"/>
      <c r="K11" s="26"/>
    </row>
    <row r="12" spans="1:11" ht="12.75" customHeight="1">
      <c r="A12" s="21" t="s">
        <v>54</v>
      </c>
      <c r="G12" s="25"/>
      <c r="H12" s="25"/>
      <c r="J12" s="26"/>
      <c r="K12" s="26"/>
    </row>
    <row r="13" spans="2:11" ht="12.75" customHeight="1">
      <c r="B13" s="27">
        <v>0.0025</v>
      </c>
      <c r="C13" s="28" t="s">
        <v>24</v>
      </c>
      <c r="D13" s="29">
        <v>0.2475</v>
      </c>
      <c r="G13" s="25">
        <v>762479.7774704924</v>
      </c>
      <c r="J13" s="26">
        <f>G13/H$28</f>
        <v>0.2022442418689367</v>
      </c>
      <c r="K13" s="26"/>
    </row>
    <row r="14" spans="2:11" ht="12.75" customHeight="1">
      <c r="B14" s="30">
        <v>0.25</v>
      </c>
      <c r="C14" s="28" t="s">
        <v>24</v>
      </c>
      <c r="D14" s="29">
        <v>0.6975</v>
      </c>
      <c r="G14" s="25">
        <v>686870.3075983864</v>
      </c>
      <c r="H14" s="25"/>
      <c r="J14" s="26">
        <f>G14/H$28</f>
        <v>0.18218917894893935</v>
      </c>
      <c r="K14" s="26"/>
    </row>
    <row r="15" spans="2:11" ht="12.75" customHeight="1">
      <c r="B15" s="31">
        <v>0.7</v>
      </c>
      <c r="C15" s="32" t="s">
        <v>24</v>
      </c>
      <c r="D15" s="33">
        <v>0.9975</v>
      </c>
      <c r="E15" s="34"/>
      <c r="F15" s="34"/>
      <c r="G15" s="35">
        <v>70827.78622846678</v>
      </c>
      <c r="H15" s="35"/>
      <c r="I15" s="34"/>
      <c r="J15" s="36">
        <f>G15/H$28</f>
        <v>0.018786743402628446</v>
      </c>
      <c r="K15" s="36"/>
    </row>
    <row r="16" spans="2:11" ht="15.75" customHeight="1">
      <c r="B16" s="21" t="s">
        <v>55</v>
      </c>
      <c r="G16" s="25"/>
      <c r="H16" s="25">
        <f>SUM(G13:G15)</f>
        <v>1520177.8712973455</v>
      </c>
      <c r="J16" s="26"/>
      <c r="K16" s="26">
        <f>H16/H$28</f>
        <v>0.40322016422050444</v>
      </c>
    </row>
    <row r="17" spans="6:11" ht="26.25" customHeight="1">
      <c r="F17" s="37"/>
      <c r="G17" s="25"/>
      <c r="H17" s="25"/>
      <c r="J17" s="26"/>
      <c r="K17" s="26"/>
    </row>
    <row r="18" spans="1:11" ht="12.75" customHeight="1">
      <c r="A18" s="21" t="s">
        <v>56</v>
      </c>
      <c r="G18" s="25"/>
      <c r="H18" s="25">
        <v>72398.30700502088</v>
      </c>
      <c r="J18" s="26"/>
      <c r="K18" s="26">
        <f>H18/H$28</f>
        <v>0.019203316790118566</v>
      </c>
    </row>
    <row r="19" spans="7:11" ht="24.75" customHeight="1">
      <c r="G19" s="25"/>
      <c r="H19" s="25"/>
      <c r="J19" s="26"/>
      <c r="K19" s="26"/>
    </row>
    <row r="20" spans="1:11" ht="12.75" customHeight="1">
      <c r="A20" s="21" t="s">
        <v>57</v>
      </c>
      <c r="G20" s="25"/>
      <c r="H20" s="25">
        <v>2370</v>
      </c>
      <c r="J20" s="26"/>
      <c r="K20" s="26">
        <f>H20/H$28</f>
        <v>0.0006286315616389306</v>
      </c>
    </row>
    <row r="21" spans="7:11" ht="12.75" customHeight="1">
      <c r="G21" s="25"/>
      <c r="H21" s="25"/>
      <c r="J21" s="26"/>
      <c r="K21" s="26"/>
    </row>
    <row r="22" spans="1:11" ht="24.75" customHeight="1">
      <c r="A22" s="21" t="s">
        <v>58</v>
      </c>
      <c r="G22" s="25"/>
      <c r="H22" s="25">
        <v>85068.7169660048</v>
      </c>
      <c r="J22" s="26"/>
      <c r="K22" s="26">
        <f>H22/H$28</f>
        <v>0.02256408455399147</v>
      </c>
    </row>
    <row r="23" spans="7:11" ht="12.75" customHeight="1">
      <c r="G23" s="25"/>
      <c r="H23" s="25"/>
      <c r="J23" s="26"/>
      <c r="K23" s="26"/>
    </row>
    <row r="24" spans="1:11" ht="12.75" customHeight="1">
      <c r="A24" s="21" t="s">
        <v>59</v>
      </c>
      <c r="G24" s="25"/>
      <c r="H24" s="25"/>
      <c r="J24" s="26"/>
      <c r="K24" s="26"/>
    </row>
    <row r="25" spans="1:11" ht="12.75" customHeight="1">
      <c r="A25" s="21" t="s">
        <v>60</v>
      </c>
      <c r="G25" s="25"/>
      <c r="H25" s="25">
        <v>87248.15980665744</v>
      </c>
      <c r="J25" s="26"/>
      <c r="K25" s="26">
        <f>H25/H$28</f>
        <v>0.02314217170860002</v>
      </c>
    </row>
    <row r="26" spans="1:11" ht="5.25" customHeight="1">
      <c r="A26" s="22"/>
      <c r="B26" s="22"/>
      <c r="C26" s="22"/>
      <c r="D26" s="22"/>
      <c r="E26" s="22"/>
      <c r="F26" s="22"/>
      <c r="G26" s="38"/>
      <c r="H26" s="38"/>
      <c r="I26" s="22"/>
      <c r="J26" s="39"/>
      <c r="K26" s="39"/>
    </row>
    <row r="27" spans="7:11" ht="12.75" customHeight="1">
      <c r="G27" s="25"/>
      <c r="H27" s="25"/>
      <c r="J27" s="26"/>
      <c r="K27" s="26"/>
    </row>
    <row r="28" spans="1:11" ht="12.75" customHeight="1">
      <c r="A28" s="21" t="s">
        <v>51</v>
      </c>
      <c r="G28" s="25"/>
      <c r="H28" s="25">
        <f>H8+H10+H16+H18+H20+H22+H25</f>
        <v>3770093.8747349526</v>
      </c>
      <c r="J28" s="26"/>
      <c r="K28" s="26">
        <f>SUM(K8:K25)</f>
        <v>1.0000000000000002</v>
      </c>
    </row>
    <row r="29" spans="10:11" ht="12.75" customHeight="1">
      <c r="J29" s="26"/>
      <c r="K29" s="26"/>
    </row>
    <row r="30" spans="10:11" ht="12.75" customHeight="1">
      <c r="J30" s="26"/>
      <c r="K30" s="26"/>
    </row>
    <row r="31" spans="10:11" ht="12.75" customHeight="1">
      <c r="J31" s="26"/>
      <c r="K31" s="26"/>
    </row>
    <row r="32" spans="10:11" ht="12.75" customHeight="1">
      <c r="J32" s="26"/>
      <c r="K32" s="26"/>
    </row>
    <row r="33" ht="12.75" customHeight="1"/>
    <row r="34" ht="12.75" customHeight="1"/>
    <row r="35" ht="12.75" customHeight="1"/>
    <row r="36" ht="12.75" customHeight="1">
      <c r="A36" s="21" t="s">
        <v>61</v>
      </c>
    </row>
    <row r="37" ht="12.75" customHeight="1">
      <c r="A37" s="21" t="s">
        <v>62</v>
      </c>
    </row>
    <row r="38" ht="12.75" customHeight="1"/>
    <row r="39" ht="12.75" customHeight="1">
      <c r="A39" s="21" t="s">
        <v>63</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4">
    <mergeCell ref="G5:H5"/>
    <mergeCell ref="J5:K5"/>
    <mergeCell ref="G6:H6"/>
    <mergeCell ref="J6:K6"/>
  </mergeCells>
  <printOptions/>
  <pageMargins left="0.7" right="0.7" top="0.75" bottom="0.75" header="0.3" footer="0.3"/>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P1" sqref="P1:Q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2" t="s">
        <v>37</v>
      </c>
      <c r="Q1" s="172"/>
    </row>
    <row r="5" spans="1:17" ht="12.75">
      <c r="A5" s="17"/>
      <c r="B5" s="170" t="s">
        <v>518</v>
      </c>
      <c r="C5" s="170"/>
      <c r="D5" s="170"/>
      <c r="E5" s="170"/>
      <c r="F5" s="170"/>
      <c r="G5" s="170"/>
      <c r="H5" s="170"/>
      <c r="I5" s="170"/>
      <c r="J5" s="170"/>
      <c r="K5" s="170"/>
      <c r="L5" s="170"/>
      <c r="M5" s="170"/>
      <c r="N5" s="170"/>
      <c r="O5" s="170"/>
      <c r="P5" s="170"/>
      <c r="Q5" s="17"/>
    </row>
    <row r="6" spans="1:17" ht="12.75">
      <c r="A6" s="17"/>
      <c r="B6" s="171" t="s">
        <v>38</v>
      </c>
      <c r="C6" s="171"/>
      <c r="D6" s="171"/>
      <c r="E6" s="171"/>
      <c r="F6" s="171"/>
      <c r="G6" s="171"/>
      <c r="H6" s="171"/>
      <c r="I6" s="171"/>
      <c r="J6" s="171"/>
      <c r="K6" s="171"/>
      <c r="L6" s="171"/>
      <c r="M6" s="171"/>
      <c r="N6" s="171"/>
      <c r="O6" s="171"/>
      <c r="P6" s="171"/>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1579</v>
      </c>
      <c r="H13" s="3">
        <v>215484</v>
      </c>
      <c r="J13" s="3">
        <v>10159249</v>
      </c>
      <c r="K13" s="6"/>
      <c r="L13" s="3">
        <v>17685910</v>
      </c>
      <c r="M13" s="6"/>
      <c r="N13" s="3">
        <v>8368313</v>
      </c>
      <c r="O13" s="6"/>
      <c r="P13" s="3">
        <v>19933014</v>
      </c>
      <c r="Q13" s="3"/>
    </row>
    <row r="14" spans="1:17" ht="12.75">
      <c r="A14" s="3"/>
      <c r="B14" s="12">
        <v>5</v>
      </c>
      <c r="C14" s="11" t="s">
        <v>24</v>
      </c>
      <c r="D14" s="14">
        <v>9</v>
      </c>
      <c r="F14" s="3">
        <v>2691</v>
      </c>
      <c r="H14" s="3">
        <v>1277588</v>
      </c>
      <c r="J14" s="3">
        <v>23379343</v>
      </c>
      <c r="K14" s="6"/>
      <c r="L14" s="3">
        <v>44452795</v>
      </c>
      <c r="M14" s="6"/>
      <c r="N14" s="3">
        <v>20424433</v>
      </c>
      <c r="O14" s="6"/>
      <c r="P14" s="3">
        <v>52992234</v>
      </c>
      <c r="Q14" s="3"/>
    </row>
    <row r="15" spans="1:17" ht="12.75">
      <c r="A15" s="3"/>
      <c r="B15" s="12">
        <v>10</v>
      </c>
      <c r="C15" s="11" t="s">
        <v>24</v>
      </c>
      <c r="D15" s="14">
        <v>14</v>
      </c>
      <c r="F15" s="3">
        <v>2028</v>
      </c>
      <c r="H15" s="3">
        <v>2083162</v>
      </c>
      <c r="J15" s="3">
        <v>22949789</v>
      </c>
      <c r="K15" s="6"/>
      <c r="L15" s="3">
        <v>46530802</v>
      </c>
      <c r="M15" s="6"/>
      <c r="N15" s="3">
        <v>17931291</v>
      </c>
      <c r="O15" s="6"/>
      <c r="P15" s="3">
        <v>48601914</v>
      </c>
      <c r="Q15" s="3"/>
    </row>
    <row r="16" spans="1:17" ht="12.75">
      <c r="A16" s="3"/>
      <c r="B16" s="12">
        <v>15</v>
      </c>
      <c r="C16" s="11" t="s">
        <v>24</v>
      </c>
      <c r="D16" s="14">
        <v>19</v>
      </c>
      <c r="F16" s="3">
        <v>1289</v>
      </c>
      <c r="H16" s="3">
        <v>1320019</v>
      </c>
      <c r="J16" s="3">
        <v>17324065</v>
      </c>
      <c r="K16" s="6"/>
      <c r="L16" s="3">
        <v>36631928</v>
      </c>
      <c r="M16" s="6"/>
      <c r="N16" s="3">
        <v>13382284</v>
      </c>
      <c r="O16" s="6"/>
      <c r="P16" s="3">
        <v>34802789</v>
      </c>
      <c r="Q16" s="3"/>
    </row>
    <row r="17" spans="1:17" ht="12.75">
      <c r="A17" s="3"/>
      <c r="B17" s="12">
        <v>20</v>
      </c>
      <c r="C17" s="11" t="s">
        <v>24</v>
      </c>
      <c r="D17" s="14">
        <v>24</v>
      </c>
      <c r="F17" s="3">
        <v>504</v>
      </c>
      <c r="H17" s="3">
        <v>590099</v>
      </c>
      <c r="J17" s="3">
        <v>9196047</v>
      </c>
      <c r="K17" s="6"/>
      <c r="L17" s="3">
        <v>20600571</v>
      </c>
      <c r="M17" s="6"/>
      <c r="N17" s="3">
        <v>6734192</v>
      </c>
      <c r="O17" s="6"/>
      <c r="P17" s="3">
        <v>19265139</v>
      </c>
      <c r="Q17" s="3"/>
    </row>
    <row r="18" spans="1:17" ht="12.75">
      <c r="A18" s="7"/>
      <c r="B18" s="169" t="s">
        <v>8</v>
      </c>
      <c r="C18" s="169"/>
      <c r="D18" s="169"/>
      <c r="E18" s="10"/>
      <c r="F18" s="8">
        <v>38</v>
      </c>
      <c r="G18" s="10"/>
      <c r="H18" s="8">
        <v>28396</v>
      </c>
      <c r="I18" s="10"/>
      <c r="J18" s="8">
        <v>434048</v>
      </c>
      <c r="K18" s="9"/>
      <c r="L18" s="8">
        <v>1261916</v>
      </c>
      <c r="M18" s="9"/>
      <c r="N18" s="8">
        <v>484007</v>
      </c>
      <c r="O18" s="9"/>
      <c r="P18" s="8">
        <v>1327441</v>
      </c>
      <c r="Q18" s="7"/>
    </row>
    <row r="19" spans="1:17" ht="12.75">
      <c r="A19" s="3"/>
      <c r="B19" s="5" t="s">
        <v>25</v>
      </c>
      <c r="C19" s="5"/>
      <c r="D19" s="5"/>
      <c r="E19" s="5"/>
      <c r="F19" s="3">
        <f>SUM(F13:F18)</f>
        <v>8129</v>
      </c>
      <c r="H19" s="3">
        <f>SUM(H13:H18)</f>
        <v>5514748</v>
      </c>
      <c r="J19" s="3">
        <f>SUM(J13:J18)</f>
        <v>83442541</v>
      </c>
      <c r="K19" s="6"/>
      <c r="L19" s="3">
        <f>SUM(L13:L18)</f>
        <v>167163922</v>
      </c>
      <c r="M19" s="6"/>
      <c r="N19" s="3">
        <f>SUM(N13:N18)</f>
        <v>67324520</v>
      </c>
      <c r="O19" s="6"/>
      <c r="P19" s="3">
        <f>SUM(P13:P18)</f>
        <v>176922531</v>
      </c>
      <c r="Q19" s="3"/>
    </row>
    <row r="20" spans="1:17" ht="12.75">
      <c r="A20" s="3"/>
      <c r="F20" s="6"/>
      <c r="J20" s="3"/>
      <c r="K20" s="6"/>
      <c r="L20" s="3"/>
      <c r="M20" s="6"/>
      <c r="N20" s="3"/>
      <c r="O20" s="6"/>
      <c r="P20" s="3"/>
      <c r="Q20" s="3"/>
    </row>
    <row r="21" spans="1:17" ht="12.75">
      <c r="A21" s="3"/>
      <c r="B21" s="13">
        <v>25</v>
      </c>
      <c r="C21" s="11" t="s">
        <v>24</v>
      </c>
      <c r="D21" s="1" t="s">
        <v>23</v>
      </c>
      <c r="F21" s="3">
        <v>266</v>
      </c>
      <c r="H21" s="3">
        <v>466962</v>
      </c>
      <c r="J21" s="3">
        <v>6035869</v>
      </c>
      <c r="K21" s="6"/>
      <c r="L21" s="3">
        <v>13471934</v>
      </c>
      <c r="M21" s="6"/>
      <c r="N21" s="3">
        <v>5298679</v>
      </c>
      <c r="O21" s="6"/>
      <c r="P21" s="3">
        <v>13619903</v>
      </c>
      <c r="Q21" s="3"/>
    </row>
    <row r="22" spans="1:17" ht="12.75">
      <c r="A22" s="3"/>
      <c r="B22" s="12">
        <v>30</v>
      </c>
      <c r="C22" s="11" t="s">
        <v>24</v>
      </c>
      <c r="D22" s="1" t="s">
        <v>22</v>
      </c>
      <c r="F22" s="3">
        <v>151</v>
      </c>
      <c r="H22" s="3">
        <v>242468</v>
      </c>
      <c r="J22" s="3">
        <v>3688429</v>
      </c>
      <c r="K22" s="6"/>
      <c r="L22" s="3">
        <v>9337905</v>
      </c>
      <c r="M22" s="6"/>
      <c r="N22" s="3">
        <v>3415647</v>
      </c>
      <c r="O22" s="6"/>
      <c r="P22" s="3">
        <v>9529474</v>
      </c>
      <c r="Q22" s="3"/>
    </row>
    <row r="23" spans="1:17" ht="12.75">
      <c r="A23" s="3"/>
      <c r="B23" s="12">
        <v>35</v>
      </c>
      <c r="C23" s="11" t="s">
        <v>24</v>
      </c>
      <c r="D23" s="1" t="s">
        <v>21</v>
      </c>
      <c r="F23" s="3">
        <v>78</v>
      </c>
      <c r="H23" s="3">
        <v>112650</v>
      </c>
      <c r="J23" s="3">
        <v>1774498</v>
      </c>
      <c r="K23" s="6"/>
      <c r="L23" s="3">
        <v>5752207</v>
      </c>
      <c r="M23" s="6"/>
      <c r="N23" s="3">
        <v>2230356</v>
      </c>
      <c r="O23" s="6"/>
      <c r="P23" s="3">
        <v>6062999</v>
      </c>
      <c r="Q23" s="3"/>
    </row>
    <row r="24" spans="1:17" ht="12.75">
      <c r="A24" s="3"/>
      <c r="B24" s="12">
        <v>40</v>
      </c>
      <c r="C24" s="11" t="s">
        <v>24</v>
      </c>
      <c r="D24" s="1" t="s">
        <v>20</v>
      </c>
      <c r="F24" s="3">
        <v>38</v>
      </c>
      <c r="H24" s="3">
        <v>72000</v>
      </c>
      <c r="J24" s="3">
        <v>1027699</v>
      </c>
      <c r="K24" s="6"/>
      <c r="L24" s="3">
        <v>3371346</v>
      </c>
      <c r="M24" s="6"/>
      <c r="N24" s="3">
        <v>1302779</v>
      </c>
      <c r="O24" s="6"/>
      <c r="P24" s="3">
        <v>4147360</v>
      </c>
      <c r="Q24" s="3"/>
    </row>
    <row r="25" spans="1:17" ht="12.75">
      <c r="A25" s="3"/>
      <c r="B25" s="12">
        <v>45</v>
      </c>
      <c r="C25" s="11" t="s">
        <v>24</v>
      </c>
      <c r="D25" s="1" t="s">
        <v>19</v>
      </c>
      <c r="F25" s="3">
        <v>22</v>
      </c>
      <c r="H25" s="3">
        <v>36000</v>
      </c>
      <c r="J25" s="3">
        <v>705968</v>
      </c>
      <c r="K25" s="6"/>
      <c r="L25" s="3">
        <v>2079877</v>
      </c>
      <c r="M25" s="6"/>
      <c r="N25" s="3">
        <v>835656</v>
      </c>
      <c r="O25" s="6"/>
      <c r="P25" s="3">
        <v>2210722</v>
      </c>
      <c r="Q25" s="3"/>
    </row>
    <row r="26" spans="1:17" ht="12.75">
      <c r="A26" s="3"/>
      <c r="B26" s="12">
        <v>50</v>
      </c>
      <c r="C26" s="11" t="s">
        <v>24</v>
      </c>
      <c r="D26" s="1" t="s">
        <v>18</v>
      </c>
      <c r="F26" s="3">
        <v>26</v>
      </c>
      <c r="H26" s="3">
        <v>53600</v>
      </c>
      <c r="J26" s="3">
        <v>725639</v>
      </c>
      <c r="K26" s="6"/>
      <c r="L26" s="3">
        <v>2587472</v>
      </c>
      <c r="M26" s="6"/>
      <c r="N26" s="3">
        <v>1445053</v>
      </c>
      <c r="O26" s="6"/>
      <c r="P26" s="3">
        <v>4049851</v>
      </c>
      <c r="Q26" s="3"/>
    </row>
    <row r="27" spans="1:17" ht="12.75">
      <c r="A27" s="3"/>
      <c r="B27" s="12">
        <v>55</v>
      </c>
      <c r="C27" s="11" t="s">
        <v>24</v>
      </c>
      <c r="D27" s="1" t="s">
        <v>17</v>
      </c>
      <c r="F27" s="3">
        <v>10</v>
      </c>
      <c r="H27" s="3">
        <v>12978</v>
      </c>
      <c r="J27" s="3">
        <v>261328</v>
      </c>
      <c r="K27" s="6"/>
      <c r="L27" s="3">
        <v>856507</v>
      </c>
      <c r="M27" s="6"/>
      <c r="N27" s="3">
        <v>392351</v>
      </c>
      <c r="O27" s="6"/>
      <c r="P27" s="3">
        <v>2561542</v>
      </c>
      <c r="Q27" s="3"/>
    </row>
    <row r="28" spans="1:17" ht="12.75">
      <c r="A28" s="3"/>
      <c r="B28" s="12">
        <v>60</v>
      </c>
      <c r="C28" s="11" t="s">
        <v>24</v>
      </c>
      <c r="D28" s="1" t="s">
        <v>16</v>
      </c>
      <c r="F28" s="3">
        <v>9</v>
      </c>
      <c r="H28" s="3">
        <v>12000</v>
      </c>
      <c r="J28" s="3">
        <v>252382</v>
      </c>
      <c r="K28" s="6"/>
      <c r="L28" s="3">
        <v>954021</v>
      </c>
      <c r="M28" s="6"/>
      <c r="N28" s="3">
        <v>1209028</v>
      </c>
      <c r="O28" s="6"/>
      <c r="P28" s="3">
        <v>2151634</v>
      </c>
      <c r="Q28" s="3"/>
    </row>
    <row r="29" spans="1:17" ht="12.75">
      <c r="A29" s="3"/>
      <c r="B29" s="12">
        <v>65</v>
      </c>
      <c r="C29" s="11" t="s">
        <v>24</v>
      </c>
      <c r="D29" s="1" t="s">
        <v>15</v>
      </c>
      <c r="F29" s="3">
        <v>8</v>
      </c>
      <c r="H29" s="3">
        <v>8500</v>
      </c>
      <c r="J29" s="3">
        <v>250231</v>
      </c>
      <c r="K29" s="6"/>
      <c r="L29" s="3">
        <v>993806</v>
      </c>
      <c r="M29" s="6"/>
      <c r="N29" s="3">
        <v>647230</v>
      </c>
      <c r="O29" s="6"/>
      <c r="P29" s="3">
        <v>1300554</v>
      </c>
      <c r="Q29" s="3"/>
    </row>
    <row r="30" spans="1:17" ht="12.75">
      <c r="A30" s="3"/>
      <c r="B30" s="12">
        <v>70</v>
      </c>
      <c r="C30" s="11" t="s">
        <v>24</v>
      </c>
      <c r="D30" s="1" t="s">
        <v>14</v>
      </c>
      <c r="F30" s="3">
        <v>4</v>
      </c>
      <c r="H30" s="3">
        <v>3600</v>
      </c>
      <c r="J30" s="3">
        <v>103420</v>
      </c>
      <c r="K30" s="6"/>
      <c r="L30" s="3">
        <v>414125</v>
      </c>
      <c r="M30" s="6"/>
      <c r="N30" s="3">
        <v>246946</v>
      </c>
      <c r="O30" s="6"/>
      <c r="P30" s="3">
        <v>491291</v>
      </c>
      <c r="Q30" s="3"/>
    </row>
    <row r="31" spans="1:17" ht="12.75">
      <c r="A31" s="3"/>
      <c r="B31" s="12">
        <v>75</v>
      </c>
      <c r="C31" s="11" t="s">
        <v>24</v>
      </c>
      <c r="D31" s="1" t="s">
        <v>13</v>
      </c>
      <c r="F31" s="3">
        <v>4</v>
      </c>
      <c r="H31" s="3">
        <v>0</v>
      </c>
      <c r="J31" s="3">
        <v>345277</v>
      </c>
      <c r="K31" s="6"/>
      <c r="L31" s="3">
        <v>535360</v>
      </c>
      <c r="M31" s="6"/>
      <c r="N31" s="3">
        <v>248979</v>
      </c>
      <c r="O31" s="6"/>
      <c r="P31" s="3">
        <v>308241</v>
      </c>
      <c r="Q31" s="3"/>
    </row>
    <row r="32" spans="1:17" ht="12.75">
      <c r="A32" s="3"/>
      <c r="B32" s="12">
        <v>80</v>
      </c>
      <c r="C32" s="11" t="s">
        <v>24</v>
      </c>
      <c r="D32" s="1" t="s">
        <v>12</v>
      </c>
      <c r="F32" s="3">
        <v>5</v>
      </c>
      <c r="H32" s="3">
        <v>6000</v>
      </c>
      <c r="J32" s="3">
        <v>193747</v>
      </c>
      <c r="K32" s="6"/>
      <c r="L32" s="3">
        <v>593489</v>
      </c>
      <c r="M32" s="6"/>
      <c r="N32" s="3">
        <v>202244</v>
      </c>
      <c r="O32" s="6"/>
      <c r="P32" s="3">
        <v>511663</v>
      </c>
      <c r="Q32" s="3"/>
    </row>
    <row r="33" spans="1:17" ht="12.75">
      <c r="A33" s="3"/>
      <c r="B33" s="12">
        <v>85</v>
      </c>
      <c r="C33" s="11" t="s">
        <v>24</v>
      </c>
      <c r="D33" s="1" t="s">
        <v>11</v>
      </c>
      <c r="F33" s="3">
        <v>2</v>
      </c>
      <c r="H33" s="3">
        <v>0</v>
      </c>
      <c r="J33" s="3">
        <v>117116</v>
      </c>
      <c r="K33" s="6"/>
      <c r="L33" s="3">
        <v>238715</v>
      </c>
      <c r="M33" s="6"/>
      <c r="N33" s="3">
        <v>24852</v>
      </c>
      <c r="O33" s="6"/>
      <c r="P33" s="3">
        <v>118141</v>
      </c>
      <c r="Q33" s="3"/>
    </row>
    <row r="34" spans="1:17" ht="12.75">
      <c r="A34" s="3"/>
      <c r="B34" s="12">
        <v>90</v>
      </c>
      <c r="C34" s="11" t="s">
        <v>24</v>
      </c>
      <c r="D34" s="1" t="s">
        <v>10</v>
      </c>
      <c r="F34" s="3">
        <v>0</v>
      </c>
      <c r="H34" s="3">
        <v>0</v>
      </c>
      <c r="J34" s="3">
        <v>0</v>
      </c>
      <c r="K34" s="6"/>
      <c r="L34" s="3">
        <v>0</v>
      </c>
      <c r="M34" s="6"/>
      <c r="N34" s="3">
        <v>0</v>
      </c>
      <c r="O34" s="6"/>
      <c r="P34" s="3">
        <v>0</v>
      </c>
      <c r="Q34" s="3"/>
    </row>
    <row r="35" spans="1:17" ht="12.75">
      <c r="A35" s="3"/>
      <c r="B35" s="12">
        <v>95</v>
      </c>
      <c r="C35" s="11" t="s">
        <v>24</v>
      </c>
      <c r="D35" s="1" t="s">
        <v>9</v>
      </c>
      <c r="F35" s="3">
        <v>0</v>
      </c>
      <c r="H35" s="3">
        <v>0</v>
      </c>
      <c r="J35" s="3">
        <v>0</v>
      </c>
      <c r="K35" s="6"/>
      <c r="L35" s="3">
        <v>0</v>
      </c>
      <c r="M35" s="6"/>
      <c r="N35" s="3">
        <v>0</v>
      </c>
      <c r="O35" s="6"/>
      <c r="P35" s="3">
        <v>0</v>
      </c>
      <c r="Q35" s="3"/>
    </row>
    <row r="36" spans="1:17" ht="12.75">
      <c r="A36" s="7"/>
      <c r="B36" s="169" t="s">
        <v>8</v>
      </c>
      <c r="C36" s="169"/>
      <c r="D36" s="169"/>
      <c r="E36" s="10"/>
      <c r="F36" s="8">
        <v>3</v>
      </c>
      <c r="G36" s="10"/>
      <c r="H36" s="8">
        <v>6000</v>
      </c>
      <c r="I36" s="10"/>
      <c r="J36" s="8">
        <v>90072</v>
      </c>
      <c r="K36" s="9"/>
      <c r="L36" s="8">
        <v>1118041</v>
      </c>
      <c r="M36" s="9"/>
      <c r="N36" s="8">
        <v>2553178</v>
      </c>
      <c r="O36" s="9"/>
      <c r="P36" s="8">
        <v>3825979</v>
      </c>
      <c r="Q36" s="7"/>
    </row>
    <row r="37" spans="1:17" ht="12.75">
      <c r="A37" s="3"/>
      <c r="B37" s="5" t="s">
        <v>7</v>
      </c>
      <c r="C37" s="4"/>
      <c r="D37" s="4"/>
      <c r="F37" s="3">
        <f>SUM(F21:F36)</f>
        <v>626</v>
      </c>
      <c r="H37" s="3">
        <f>SUM(H21:H36)</f>
        <v>1032758</v>
      </c>
      <c r="J37" s="3">
        <f>SUM(J21:J36)</f>
        <v>15571675</v>
      </c>
      <c r="K37" s="6"/>
      <c r="L37" s="3">
        <f>SUM(L21:L36)</f>
        <v>42304805</v>
      </c>
      <c r="M37" s="6"/>
      <c r="N37" s="3">
        <f>SUM(N21:N36)</f>
        <v>20052978</v>
      </c>
      <c r="O37" s="6"/>
      <c r="P37" s="3">
        <f>SUM(P21:P36)</f>
        <v>50889354</v>
      </c>
      <c r="Q37" s="3"/>
    </row>
    <row r="38" spans="1:17" ht="12.75">
      <c r="A38" s="2"/>
      <c r="L38" s="2"/>
      <c r="P38" s="2"/>
      <c r="Q38" s="2"/>
    </row>
    <row r="39" spans="1:17" ht="12.75">
      <c r="A39" s="3"/>
      <c r="B39" s="5" t="s">
        <v>6</v>
      </c>
      <c r="C39" s="4"/>
      <c r="F39" s="3">
        <v>4</v>
      </c>
      <c r="H39" s="3">
        <v>0</v>
      </c>
      <c r="J39" s="3">
        <v>147430</v>
      </c>
      <c r="K39" s="6"/>
      <c r="L39" s="3">
        <v>5870893</v>
      </c>
      <c r="M39" s="6"/>
      <c r="N39" s="3">
        <v>3111448</v>
      </c>
      <c r="O39" s="6"/>
      <c r="P39" s="3">
        <v>15509709</v>
      </c>
      <c r="Q39" s="3"/>
    </row>
    <row r="40" spans="1:17" ht="12.75">
      <c r="A40" s="2"/>
      <c r="L40" s="2"/>
      <c r="P40" s="2"/>
      <c r="Q40" s="2"/>
    </row>
    <row r="41" spans="1:17" ht="12.75">
      <c r="A41" s="3"/>
      <c r="B41" s="5" t="s">
        <v>5</v>
      </c>
      <c r="C41" s="4"/>
      <c r="F41" s="3">
        <f>F19+F37+F39</f>
        <v>8759</v>
      </c>
      <c r="H41" s="3">
        <f>H19+H37+H39</f>
        <v>6547506</v>
      </c>
      <c r="J41" s="3">
        <f>J19+J37+J39</f>
        <v>99161646</v>
      </c>
      <c r="L41" s="3">
        <f>L19+L37+L39</f>
        <v>215339620</v>
      </c>
      <c r="N41" s="3">
        <f>N19+N37+N39</f>
        <v>90488946</v>
      </c>
      <c r="P41" s="3">
        <f>P19+P37+P39</f>
        <v>243321594</v>
      </c>
      <c r="Q41" s="3"/>
    </row>
    <row r="42" spans="1:17" ht="12.75">
      <c r="A42" s="2"/>
      <c r="L42" s="2"/>
      <c r="Q42" s="2"/>
    </row>
    <row r="43" spans="1:17" ht="12.75">
      <c r="A43" s="2"/>
      <c r="L43" s="2"/>
      <c r="Q43" s="2"/>
    </row>
    <row r="44" spans="1:17" ht="12.75">
      <c r="A44" s="2"/>
      <c r="B44" s="1" t="s">
        <v>4</v>
      </c>
      <c r="L44" s="2"/>
      <c r="Q44" s="2"/>
    </row>
  </sheetData>
  <sheetProtection/>
  <mergeCells count="5">
    <mergeCell ref="B18:D18"/>
    <mergeCell ref="B36:D36"/>
    <mergeCell ref="B5:P5"/>
    <mergeCell ref="B6:P6"/>
    <mergeCell ref="P1:Q1"/>
  </mergeCells>
  <printOptions horizontalCentered="1"/>
  <pageMargins left="0.75" right="0.75" top="1" bottom="1" header="0.5" footer="0.5"/>
  <pageSetup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P1" sqref="P1:Q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2" t="s">
        <v>36</v>
      </c>
      <c r="Q1" s="172"/>
    </row>
    <row r="5" spans="1:17" ht="12.75">
      <c r="A5" s="17"/>
      <c r="B5" s="170" t="s">
        <v>518</v>
      </c>
      <c r="C5" s="170"/>
      <c r="D5" s="170"/>
      <c r="E5" s="170"/>
      <c r="F5" s="170"/>
      <c r="G5" s="170"/>
      <c r="H5" s="170"/>
      <c r="I5" s="170"/>
      <c r="J5" s="170"/>
      <c r="K5" s="170"/>
      <c r="L5" s="170"/>
      <c r="M5" s="170"/>
      <c r="N5" s="170"/>
      <c r="O5" s="170"/>
      <c r="P5" s="170"/>
      <c r="Q5" s="17"/>
    </row>
    <row r="6" spans="1:17" ht="12.75">
      <c r="A6" s="17"/>
      <c r="B6" s="171" t="s">
        <v>39</v>
      </c>
      <c r="C6" s="171"/>
      <c r="D6" s="171"/>
      <c r="E6" s="171"/>
      <c r="F6" s="171"/>
      <c r="G6" s="171"/>
      <c r="H6" s="171"/>
      <c r="I6" s="171"/>
      <c r="J6" s="171"/>
      <c r="K6" s="171"/>
      <c r="L6" s="171"/>
      <c r="M6" s="171"/>
      <c r="N6" s="171"/>
      <c r="O6" s="171"/>
      <c r="P6" s="171"/>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1573</v>
      </c>
      <c r="H13" s="3">
        <v>328041</v>
      </c>
      <c r="J13" s="3">
        <v>13091838</v>
      </c>
      <c r="K13" s="6"/>
      <c r="L13" s="3">
        <v>21152872</v>
      </c>
      <c r="M13" s="6"/>
      <c r="N13" s="3">
        <v>13193734</v>
      </c>
      <c r="O13" s="6"/>
      <c r="P13" s="3">
        <v>27885670</v>
      </c>
      <c r="Q13" s="3"/>
    </row>
    <row r="14" spans="1:17" ht="12.75">
      <c r="A14" s="3"/>
      <c r="B14" s="12">
        <v>5</v>
      </c>
      <c r="C14" s="11" t="s">
        <v>24</v>
      </c>
      <c r="D14" s="14">
        <v>9</v>
      </c>
      <c r="F14" s="3">
        <v>2629</v>
      </c>
      <c r="H14" s="3">
        <v>1233194</v>
      </c>
      <c r="J14" s="3">
        <v>27815461</v>
      </c>
      <c r="K14" s="6"/>
      <c r="L14" s="3">
        <v>50926855</v>
      </c>
      <c r="M14" s="6"/>
      <c r="N14" s="3">
        <v>28669249</v>
      </c>
      <c r="O14" s="6"/>
      <c r="P14" s="3">
        <v>65393431</v>
      </c>
      <c r="Q14" s="3"/>
    </row>
    <row r="15" spans="1:17" ht="12.75">
      <c r="A15" s="3"/>
      <c r="B15" s="12">
        <v>10</v>
      </c>
      <c r="C15" s="11" t="s">
        <v>24</v>
      </c>
      <c r="D15" s="14">
        <v>14</v>
      </c>
      <c r="F15" s="3">
        <v>1898</v>
      </c>
      <c r="H15" s="3">
        <v>2010973</v>
      </c>
      <c r="J15" s="3">
        <v>25390702</v>
      </c>
      <c r="K15" s="6"/>
      <c r="L15" s="3">
        <v>48733003</v>
      </c>
      <c r="M15" s="6"/>
      <c r="N15" s="3">
        <v>25457419</v>
      </c>
      <c r="O15" s="6"/>
      <c r="P15" s="3">
        <v>57892604</v>
      </c>
      <c r="Q15" s="3"/>
    </row>
    <row r="16" spans="1:17" ht="12.75">
      <c r="A16" s="3"/>
      <c r="B16" s="12">
        <v>15</v>
      </c>
      <c r="C16" s="11" t="s">
        <v>24</v>
      </c>
      <c r="D16" s="14">
        <v>19</v>
      </c>
      <c r="F16" s="3">
        <v>1120</v>
      </c>
      <c r="H16" s="3">
        <v>1098765</v>
      </c>
      <c r="J16" s="3">
        <v>17933478</v>
      </c>
      <c r="K16" s="6"/>
      <c r="L16" s="3">
        <v>38007474</v>
      </c>
      <c r="M16" s="6"/>
      <c r="N16" s="3">
        <v>18031966</v>
      </c>
      <c r="O16" s="6"/>
      <c r="P16" s="3">
        <v>41349471</v>
      </c>
      <c r="Q16" s="3"/>
    </row>
    <row r="17" spans="1:17" ht="12.75">
      <c r="A17" s="3"/>
      <c r="B17" s="12">
        <v>20</v>
      </c>
      <c r="C17" s="11" t="s">
        <v>24</v>
      </c>
      <c r="D17" s="14">
        <v>24</v>
      </c>
      <c r="F17" s="3">
        <v>464</v>
      </c>
      <c r="H17" s="3">
        <v>570510</v>
      </c>
      <c r="J17" s="3">
        <v>9656018</v>
      </c>
      <c r="K17" s="6"/>
      <c r="L17" s="3">
        <v>21329237</v>
      </c>
      <c r="M17" s="6"/>
      <c r="N17" s="3">
        <v>10773789</v>
      </c>
      <c r="O17" s="6"/>
      <c r="P17" s="3">
        <v>23611873</v>
      </c>
      <c r="Q17" s="3"/>
    </row>
    <row r="18" spans="1:17" ht="12.75">
      <c r="A18" s="7"/>
      <c r="B18" s="169" t="s">
        <v>8</v>
      </c>
      <c r="C18" s="169"/>
      <c r="D18" s="169"/>
      <c r="E18" s="10"/>
      <c r="F18" s="8">
        <v>53</v>
      </c>
      <c r="G18" s="10"/>
      <c r="H18" s="8">
        <v>34073</v>
      </c>
      <c r="I18" s="10"/>
      <c r="J18" s="8">
        <v>602988</v>
      </c>
      <c r="K18" s="9"/>
      <c r="L18" s="8">
        <v>2255402</v>
      </c>
      <c r="M18" s="9"/>
      <c r="N18" s="8">
        <v>2310848</v>
      </c>
      <c r="O18" s="9"/>
      <c r="P18" s="8">
        <v>4984391</v>
      </c>
      <c r="Q18" s="7"/>
    </row>
    <row r="19" spans="1:17" ht="12.75">
      <c r="A19" s="3"/>
      <c r="B19" s="5" t="s">
        <v>25</v>
      </c>
      <c r="C19" s="5"/>
      <c r="D19" s="5"/>
      <c r="E19" s="5"/>
      <c r="F19" s="3">
        <f>SUM(F13:F18)</f>
        <v>7737</v>
      </c>
      <c r="H19" s="3">
        <f>SUM(H13:H18)</f>
        <v>5275556</v>
      </c>
      <c r="J19" s="3">
        <f>SUM(J13:J18)</f>
        <v>94490485</v>
      </c>
      <c r="K19" s="6"/>
      <c r="L19" s="3">
        <f>SUM(L13:L18)</f>
        <v>182404843</v>
      </c>
      <c r="M19" s="6"/>
      <c r="N19" s="3">
        <f>SUM(N13:N18)</f>
        <v>98437005</v>
      </c>
      <c r="O19" s="6"/>
      <c r="P19" s="3">
        <f>SUM(P13:P18)</f>
        <v>221117440</v>
      </c>
      <c r="Q19" s="3"/>
    </row>
    <row r="20" spans="1:17" ht="12.75">
      <c r="A20" s="3"/>
      <c r="F20" s="6"/>
      <c r="J20" s="3"/>
      <c r="K20" s="6"/>
      <c r="L20" s="3"/>
      <c r="M20" s="6"/>
      <c r="N20" s="3"/>
      <c r="O20" s="6"/>
      <c r="P20" s="3"/>
      <c r="Q20" s="3"/>
    </row>
    <row r="21" spans="1:17" ht="12.75">
      <c r="A21" s="3"/>
      <c r="B21" s="13">
        <v>25</v>
      </c>
      <c r="C21" s="11" t="s">
        <v>24</v>
      </c>
      <c r="D21" s="1" t="s">
        <v>23</v>
      </c>
      <c r="F21" s="3">
        <v>285</v>
      </c>
      <c r="H21" s="3">
        <v>501214</v>
      </c>
      <c r="J21" s="3">
        <v>6755757</v>
      </c>
      <c r="K21" s="6"/>
      <c r="L21" s="3">
        <v>16170815</v>
      </c>
      <c r="M21" s="6"/>
      <c r="N21" s="3">
        <v>8510479</v>
      </c>
      <c r="O21" s="6"/>
      <c r="P21" s="3">
        <v>18844765</v>
      </c>
      <c r="Q21" s="3"/>
    </row>
    <row r="22" spans="1:17" ht="12.75">
      <c r="A22" s="3"/>
      <c r="B22" s="12">
        <v>30</v>
      </c>
      <c r="C22" s="11" t="s">
        <v>24</v>
      </c>
      <c r="D22" s="1" t="s">
        <v>22</v>
      </c>
      <c r="F22" s="3">
        <v>197</v>
      </c>
      <c r="H22" s="3">
        <v>336585</v>
      </c>
      <c r="J22" s="3">
        <v>4779601</v>
      </c>
      <c r="K22" s="6"/>
      <c r="L22" s="3">
        <v>12675752</v>
      </c>
      <c r="M22" s="6"/>
      <c r="N22" s="3">
        <v>8392114</v>
      </c>
      <c r="O22" s="6"/>
      <c r="P22" s="3">
        <v>17857097</v>
      </c>
      <c r="Q22" s="3"/>
    </row>
    <row r="23" spans="1:17" ht="12.75">
      <c r="A23" s="3"/>
      <c r="B23" s="12">
        <v>35</v>
      </c>
      <c r="C23" s="11" t="s">
        <v>24</v>
      </c>
      <c r="D23" s="1" t="s">
        <v>21</v>
      </c>
      <c r="F23" s="3">
        <v>98</v>
      </c>
      <c r="H23" s="3">
        <v>126650</v>
      </c>
      <c r="J23" s="3">
        <v>2663587</v>
      </c>
      <c r="K23" s="6"/>
      <c r="L23" s="3">
        <v>7692558</v>
      </c>
      <c r="M23" s="6"/>
      <c r="N23" s="3">
        <v>2983020</v>
      </c>
      <c r="O23" s="6"/>
      <c r="P23" s="3">
        <v>7854612</v>
      </c>
      <c r="Q23" s="3"/>
    </row>
    <row r="24" spans="1:17" ht="12.75">
      <c r="A24" s="3"/>
      <c r="B24" s="12">
        <v>40</v>
      </c>
      <c r="C24" s="11" t="s">
        <v>24</v>
      </c>
      <c r="D24" s="1" t="s">
        <v>20</v>
      </c>
      <c r="F24" s="3">
        <v>57</v>
      </c>
      <c r="H24" s="3">
        <v>79800</v>
      </c>
      <c r="J24" s="3">
        <v>1463488</v>
      </c>
      <c r="K24" s="6"/>
      <c r="L24" s="3">
        <v>4671686</v>
      </c>
      <c r="M24" s="6"/>
      <c r="N24" s="3">
        <v>2609545</v>
      </c>
      <c r="O24" s="6"/>
      <c r="P24" s="3">
        <v>6372064</v>
      </c>
      <c r="Q24" s="3"/>
    </row>
    <row r="25" spans="1:17" ht="12.75">
      <c r="A25" s="3"/>
      <c r="B25" s="12">
        <v>45</v>
      </c>
      <c r="C25" s="11" t="s">
        <v>24</v>
      </c>
      <c r="D25" s="1" t="s">
        <v>19</v>
      </c>
      <c r="F25" s="3">
        <v>42</v>
      </c>
      <c r="H25" s="3">
        <v>99000</v>
      </c>
      <c r="J25" s="3">
        <v>1538548</v>
      </c>
      <c r="K25" s="6"/>
      <c r="L25" s="3">
        <v>4058175</v>
      </c>
      <c r="M25" s="6"/>
      <c r="N25" s="3">
        <v>2666644</v>
      </c>
      <c r="O25" s="6"/>
      <c r="P25" s="3">
        <v>5899238</v>
      </c>
      <c r="Q25" s="3"/>
    </row>
    <row r="26" spans="1:17" ht="12.75">
      <c r="A26" s="3"/>
      <c r="B26" s="12">
        <v>50</v>
      </c>
      <c r="C26" s="11" t="s">
        <v>24</v>
      </c>
      <c r="D26" s="1" t="s">
        <v>18</v>
      </c>
      <c r="F26" s="3">
        <v>34</v>
      </c>
      <c r="H26" s="3">
        <v>60000</v>
      </c>
      <c r="J26" s="3">
        <v>910289</v>
      </c>
      <c r="K26" s="6"/>
      <c r="L26" s="3">
        <v>3646587</v>
      </c>
      <c r="M26" s="6"/>
      <c r="N26" s="3">
        <v>2719712</v>
      </c>
      <c r="O26" s="6"/>
      <c r="P26" s="3">
        <v>7417418</v>
      </c>
      <c r="Q26" s="3"/>
    </row>
    <row r="27" spans="1:17" ht="12.75">
      <c r="A27" s="3"/>
      <c r="B27" s="12">
        <v>55</v>
      </c>
      <c r="C27" s="11" t="s">
        <v>24</v>
      </c>
      <c r="D27" s="1" t="s">
        <v>17</v>
      </c>
      <c r="F27" s="3">
        <v>11</v>
      </c>
      <c r="H27" s="3">
        <v>30000</v>
      </c>
      <c r="J27" s="3">
        <v>364373</v>
      </c>
      <c r="K27" s="6"/>
      <c r="L27" s="3">
        <v>1301985</v>
      </c>
      <c r="M27" s="6"/>
      <c r="N27" s="3">
        <v>987308</v>
      </c>
      <c r="O27" s="6"/>
      <c r="P27" s="3">
        <v>3372926</v>
      </c>
      <c r="Q27" s="3"/>
    </row>
    <row r="28" spans="1:17" ht="12.75">
      <c r="A28" s="3"/>
      <c r="B28" s="12">
        <v>60</v>
      </c>
      <c r="C28" s="11" t="s">
        <v>24</v>
      </c>
      <c r="D28" s="1" t="s">
        <v>16</v>
      </c>
      <c r="F28" s="3">
        <v>9</v>
      </c>
      <c r="H28" s="3">
        <v>12000</v>
      </c>
      <c r="J28" s="3">
        <v>436372</v>
      </c>
      <c r="K28" s="6"/>
      <c r="L28" s="3">
        <v>1133900</v>
      </c>
      <c r="M28" s="6"/>
      <c r="N28" s="3">
        <v>849409</v>
      </c>
      <c r="O28" s="6"/>
      <c r="P28" s="3">
        <v>1797121</v>
      </c>
      <c r="Q28" s="3"/>
    </row>
    <row r="29" spans="1:17" ht="12.75">
      <c r="A29" s="3"/>
      <c r="B29" s="12">
        <v>65</v>
      </c>
      <c r="C29" s="11" t="s">
        <v>24</v>
      </c>
      <c r="D29" s="1" t="s">
        <v>15</v>
      </c>
      <c r="F29" s="3">
        <v>10</v>
      </c>
      <c r="H29" s="3">
        <v>30000</v>
      </c>
      <c r="J29" s="3">
        <v>269803</v>
      </c>
      <c r="K29" s="6"/>
      <c r="L29" s="3">
        <v>1670873</v>
      </c>
      <c r="M29" s="6"/>
      <c r="N29" s="3">
        <v>2225480</v>
      </c>
      <c r="O29" s="6"/>
      <c r="P29" s="3">
        <v>6928337</v>
      </c>
      <c r="Q29" s="3"/>
    </row>
    <row r="30" spans="1:17" ht="12.75">
      <c r="A30" s="3"/>
      <c r="B30" s="12">
        <v>70</v>
      </c>
      <c r="C30" s="11" t="s">
        <v>24</v>
      </c>
      <c r="D30" s="1" t="s">
        <v>14</v>
      </c>
      <c r="F30" s="3">
        <v>8</v>
      </c>
      <c r="H30" s="3">
        <v>18000</v>
      </c>
      <c r="J30" s="3">
        <v>667715</v>
      </c>
      <c r="K30" s="6"/>
      <c r="L30" s="3">
        <v>2214127</v>
      </c>
      <c r="M30" s="6"/>
      <c r="N30" s="3">
        <v>2703091</v>
      </c>
      <c r="O30" s="6"/>
      <c r="P30" s="3">
        <v>8414871</v>
      </c>
      <c r="Q30" s="3"/>
    </row>
    <row r="31" spans="1:17" ht="12.75">
      <c r="A31" s="3"/>
      <c r="B31" s="12">
        <v>75</v>
      </c>
      <c r="C31" s="11" t="s">
        <v>24</v>
      </c>
      <c r="D31" s="1" t="s">
        <v>13</v>
      </c>
      <c r="F31" s="3">
        <v>3</v>
      </c>
      <c r="H31" s="3">
        <v>6000</v>
      </c>
      <c r="J31" s="3">
        <v>168497</v>
      </c>
      <c r="K31" s="6"/>
      <c r="L31" s="3">
        <v>763960</v>
      </c>
      <c r="M31" s="6"/>
      <c r="N31" s="3">
        <v>455036</v>
      </c>
      <c r="O31" s="6"/>
      <c r="P31" s="3">
        <v>927578</v>
      </c>
      <c r="Q31" s="3"/>
    </row>
    <row r="32" spans="1:17" ht="12.75">
      <c r="A32" s="3"/>
      <c r="B32" s="12">
        <v>80</v>
      </c>
      <c r="C32" s="11" t="s">
        <v>24</v>
      </c>
      <c r="D32" s="1" t="s">
        <v>12</v>
      </c>
      <c r="F32" s="3">
        <v>8</v>
      </c>
      <c r="H32" s="3">
        <v>36000</v>
      </c>
      <c r="J32" s="3">
        <v>178207</v>
      </c>
      <c r="K32" s="6"/>
      <c r="L32" s="3">
        <v>2449817</v>
      </c>
      <c r="M32" s="6"/>
      <c r="N32" s="3">
        <v>1915814</v>
      </c>
      <c r="O32" s="6"/>
      <c r="P32" s="3">
        <v>6349507</v>
      </c>
      <c r="Q32" s="3"/>
    </row>
    <row r="33" spans="1:17" ht="12.75">
      <c r="A33" s="3"/>
      <c r="B33" s="12">
        <v>85</v>
      </c>
      <c r="C33" s="11" t="s">
        <v>24</v>
      </c>
      <c r="D33" s="1" t="s">
        <v>11</v>
      </c>
      <c r="F33" s="3">
        <v>1</v>
      </c>
      <c r="H33" s="3">
        <v>0</v>
      </c>
      <c r="J33" s="3">
        <v>44954</v>
      </c>
      <c r="K33" s="6"/>
      <c r="L33" s="3">
        <v>119295</v>
      </c>
      <c r="M33" s="6"/>
      <c r="N33" s="3">
        <v>49676</v>
      </c>
      <c r="O33" s="6"/>
      <c r="P33" s="3">
        <v>137500</v>
      </c>
      <c r="Q33" s="3"/>
    </row>
    <row r="34" spans="1:17" ht="12.75">
      <c r="A34" s="3"/>
      <c r="B34" s="12">
        <v>90</v>
      </c>
      <c r="C34" s="11" t="s">
        <v>24</v>
      </c>
      <c r="D34" s="1" t="s">
        <v>10</v>
      </c>
      <c r="F34" s="3">
        <v>0</v>
      </c>
      <c r="H34" s="3">
        <v>0</v>
      </c>
      <c r="J34" s="3">
        <v>0</v>
      </c>
      <c r="K34" s="6"/>
      <c r="L34" s="3">
        <v>0</v>
      </c>
      <c r="M34" s="6"/>
      <c r="N34" s="3">
        <v>0</v>
      </c>
      <c r="O34" s="6"/>
      <c r="P34" s="3">
        <v>0</v>
      </c>
      <c r="Q34" s="3"/>
    </row>
    <row r="35" spans="1:17" ht="12.75">
      <c r="A35" s="3"/>
      <c r="B35" s="12">
        <v>95</v>
      </c>
      <c r="C35" s="11" t="s">
        <v>24</v>
      </c>
      <c r="D35" s="1" t="s">
        <v>9</v>
      </c>
      <c r="F35" s="3">
        <v>2</v>
      </c>
      <c r="H35" s="3">
        <v>0</v>
      </c>
      <c r="J35" s="3">
        <v>107242</v>
      </c>
      <c r="K35" s="6"/>
      <c r="L35" s="3">
        <v>745623</v>
      </c>
      <c r="M35" s="6"/>
      <c r="N35" s="3">
        <v>1446911</v>
      </c>
      <c r="O35" s="6"/>
      <c r="P35" s="3">
        <v>7430800</v>
      </c>
      <c r="Q35" s="3"/>
    </row>
    <row r="36" spans="1:17" ht="12.75">
      <c r="A36" s="7"/>
      <c r="B36" s="169" t="s">
        <v>8</v>
      </c>
      <c r="C36" s="169"/>
      <c r="D36" s="169"/>
      <c r="E36" s="10"/>
      <c r="F36" s="8">
        <v>10</v>
      </c>
      <c r="G36" s="10"/>
      <c r="H36" s="8">
        <v>6000</v>
      </c>
      <c r="I36" s="10"/>
      <c r="J36" s="8">
        <v>311570</v>
      </c>
      <c r="K36" s="9"/>
      <c r="L36" s="8">
        <v>5692897</v>
      </c>
      <c r="M36" s="9"/>
      <c r="N36" s="8">
        <v>7006711</v>
      </c>
      <c r="O36" s="9"/>
      <c r="P36" s="8">
        <v>17793165</v>
      </c>
      <c r="Q36" s="7"/>
    </row>
    <row r="37" spans="1:17" ht="12.75">
      <c r="A37" s="3"/>
      <c r="B37" s="5" t="s">
        <v>7</v>
      </c>
      <c r="C37" s="4"/>
      <c r="D37" s="4"/>
      <c r="F37" s="3">
        <f>SUM(F21:F36)</f>
        <v>775</v>
      </c>
      <c r="H37" s="3">
        <f>SUM(H21:H36)</f>
        <v>1341249</v>
      </c>
      <c r="J37" s="3">
        <f>SUM(J21:J36)</f>
        <v>20660003</v>
      </c>
      <c r="K37" s="6"/>
      <c r="L37" s="3">
        <f>SUM(L21:L36)</f>
        <v>65008050</v>
      </c>
      <c r="M37" s="6"/>
      <c r="N37" s="3">
        <f>SUM(N21:N36)</f>
        <v>45520950</v>
      </c>
      <c r="O37" s="6"/>
      <c r="P37" s="3">
        <f>SUM(P21:P36)</f>
        <v>117396999</v>
      </c>
      <c r="Q37" s="3"/>
    </row>
    <row r="38" spans="1:17" ht="12.75">
      <c r="A38" s="2"/>
      <c r="L38" s="2"/>
      <c r="P38" s="2"/>
      <c r="Q38" s="2"/>
    </row>
    <row r="39" spans="1:17" ht="12.75">
      <c r="A39" s="3"/>
      <c r="B39" s="5" t="s">
        <v>6</v>
      </c>
      <c r="C39" s="4"/>
      <c r="F39" s="3">
        <v>14</v>
      </c>
      <c r="H39" s="3">
        <v>0</v>
      </c>
      <c r="J39" s="3">
        <v>1127529</v>
      </c>
      <c r="K39" s="6"/>
      <c r="L39" s="3">
        <v>20646835</v>
      </c>
      <c r="M39" s="6"/>
      <c r="N39" s="3">
        <v>18885415</v>
      </c>
      <c r="O39" s="6"/>
      <c r="P39" s="3">
        <v>75580574</v>
      </c>
      <c r="Q39" s="3"/>
    </row>
    <row r="40" spans="1:17" ht="12.75">
      <c r="A40" s="2"/>
      <c r="L40" s="2"/>
      <c r="P40" s="2"/>
      <c r="Q40" s="2"/>
    </row>
    <row r="41" spans="1:17" ht="12.75">
      <c r="A41" s="3"/>
      <c r="B41" s="5" t="s">
        <v>5</v>
      </c>
      <c r="C41" s="4"/>
      <c r="F41" s="3">
        <f>F19+F37+F39</f>
        <v>8526</v>
      </c>
      <c r="H41" s="3">
        <f>H19+H37+H39</f>
        <v>6616805</v>
      </c>
      <c r="J41" s="3">
        <f>J19+J37+J39</f>
        <v>116278017</v>
      </c>
      <c r="L41" s="3">
        <f>L19+L37+L39</f>
        <v>268059728</v>
      </c>
      <c r="N41" s="3">
        <f>N19+N37+N39</f>
        <v>162843370</v>
      </c>
      <c r="P41" s="3">
        <f>P19+P37+P39</f>
        <v>414095013</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row r="47" spans="1:17" ht="12.75">
      <c r="A47" s="2"/>
      <c r="L47" s="2"/>
      <c r="Q47"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xl/worksheets/sheet7.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P1" sqref="P1:Q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2" t="s">
        <v>40</v>
      </c>
      <c r="Q1" s="172"/>
    </row>
    <row r="5" spans="1:17" ht="12.75">
      <c r="A5" s="17"/>
      <c r="B5" s="170" t="s">
        <v>518</v>
      </c>
      <c r="C5" s="170"/>
      <c r="D5" s="170"/>
      <c r="E5" s="170"/>
      <c r="F5" s="170"/>
      <c r="G5" s="170"/>
      <c r="H5" s="170"/>
      <c r="I5" s="170"/>
      <c r="J5" s="170"/>
      <c r="K5" s="170"/>
      <c r="L5" s="170"/>
      <c r="M5" s="170"/>
      <c r="N5" s="170"/>
      <c r="O5" s="170"/>
      <c r="P5" s="170"/>
      <c r="Q5" s="17"/>
    </row>
    <row r="6" spans="1:17" ht="12.75">
      <c r="A6" s="17"/>
      <c r="B6" s="171" t="s">
        <v>3</v>
      </c>
      <c r="C6" s="171"/>
      <c r="D6" s="171"/>
      <c r="E6" s="171"/>
      <c r="F6" s="171"/>
      <c r="G6" s="171"/>
      <c r="H6" s="171"/>
      <c r="I6" s="171"/>
      <c r="J6" s="171"/>
      <c r="K6" s="171"/>
      <c r="L6" s="171"/>
      <c r="M6" s="171"/>
      <c r="N6" s="171"/>
      <c r="O6" s="171"/>
      <c r="P6" s="171"/>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209</v>
      </c>
      <c r="H13" s="3">
        <v>6875</v>
      </c>
      <c r="J13" s="3">
        <v>1240700</v>
      </c>
      <c r="K13" s="6"/>
      <c r="L13" s="3">
        <v>1885285</v>
      </c>
      <c r="M13" s="6"/>
      <c r="N13" s="3">
        <v>895653</v>
      </c>
      <c r="O13" s="6"/>
      <c r="P13" s="3">
        <v>2024456</v>
      </c>
      <c r="Q13" s="3"/>
    </row>
    <row r="14" spans="1:17" ht="12.75">
      <c r="A14" s="3"/>
      <c r="B14" s="12">
        <v>5</v>
      </c>
      <c r="C14" s="11" t="s">
        <v>24</v>
      </c>
      <c r="D14" s="14">
        <v>9</v>
      </c>
      <c r="F14" s="3">
        <v>169</v>
      </c>
      <c r="H14" s="3">
        <v>29300</v>
      </c>
      <c r="J14" s="3">
        <v>1061398</v>
      </c>
      <c r="K14" s="6"/>
      <c r="L14" s="3">
        <v>2138196</v>
      </c>
      <c r="M14" s="6"/>
      <c r="N14" s="3">
        <v>755669</v>
      </c>
      <c r="O14" s="6"/>
      <c r="P14" s="3">
        <v>1935834</v>
      </c>
      <c r="Q14" s="3"/>
    </row>
    <row r="15" spans="1:17" ht="12.75">
      <c r="A15" s="3"/>
      <c r="B15" s="12">
        <v>10</v>
      </c>
      <c r="C15" s="11" t="s">
        <v>24</v>
      </c>
      <c r="D15" s="14">
        <v>14</v>
      </c>
      <c r="F15" s="3">
        <v>117</v>
      </c>
      <c r="H15" s="3">
        <v>61788</v>
      </c>
      <c r="J15" s="3">
        <v>1030028</v>
      </c>
      <c r="K15" s="6"/>
      <c r="L15" s="3">
        <v>2428867</v>
      </c>
      <c r="M15" s="6"/>
      <c r="N15" s="3">
        <v>780482</v>
      </c>
      <c r="O15" s="6"/>
      <c r="P15" s="3">
        <v>2040268</v>
      </c>
      <c r="Q15" s="3"/>
    </row>
    <row r="16" spans="1:17" ht="12.75">
      <c r="A16" s="3"/>
      <c r="B16" s="12">
        <v>15</v>
      </c>
      <c r="C16" s="11" t="s">
        <v>24</v>
      </c>
      <c r="D16" s="14">
        <v>19</v>
      </c>
      <c r="F16" s="3">
        <v>163</v>
      </c>
      <c r="H16" s="3">
        <v>75500</v>
      </c>
      <c r="J16" s="3">
        <v>1236653</v>
      </c>
      <c r="K16" s="6"/>
      <c r="L16" s="3">
        <v>2667939</v>
      </c>
      <c r="M16" s="6"/>
      <c r="N16" s="3">
        <v>1236947</v>
      </c>
      <c r="O16" s="6"/>
      <c r="P16" s="3">
        <v>2666070</v>
      </c>
      <c r="Q16" s="3"/>
    </row>
    <row r="17" spans="1:17" ht="12.75">
      <c r="A17" s="3"/>
      <c r="B17" s="12">
        <v>20</v>
      </c>
      <c r="C17" s="11" t="s">
        <v>24</v>
      </c>
      <c r="D17" s="14">
        <v>24</v>
      </c>
      <c r="F17" s="3">
        <v>34</v>
      </c>
      <c r="H17" s="3">
        <v>48000</v>
      </c>
      <c r="J17" s="3">
        <v>537252</v>
      </c>
      <c r="K17" s="6"/>
      <c r="L17" s="3">
        <v>1327778</v>
      </c>
      <c r="M17" s="6"/>
      <c r="N17" s="3">
        <v>319656</v>
      </c>
      <c r="O17" s="6"/>
      <c r="P17" s="3">
        <v>889218</v>
      </c>
      <c r="Q17" s="3"/>
    </row>
    <row r="18" spans="1:17" ht="12.75">
      <c r="A18" s="7"/>
      <c r="B18" s="169" t="s">
        <v>8</v>
      </c>
      <c r="C18" s="169"/>
      <c r="D18" s="169"/>
      <c r="E18" s="10"/>
      <c r="F18" s="8">
        <v>7</v>
      </c>
      <c r="G18" s="10"/>
      <c r="H18" s="8">
        <v>0</v>
      </c>
      <c r="I18" s="10"/>
      <c r="J18" s="8">
        <v>23601</v>
      </c>
      <c r="K18" s="9"/>
      <c r="L18" s="8">
        <v>150266</v>
      </c>
      <c r="M18" s="9"/>
      <c r="N18" s="8">
        <v>19320</v>
      </c>
      <c r="O18" s="9"/>
      <c r="P18" s="8">
        <v>132083</v>
      </c>
      <c r="Q18" s="7"/>
    </row>
    <row r="19" spans="1:17" ht="12.75">
      <c r="A19" s="3"/>
      <c r="B19" s="5" t="s">
        <v>25</v>
      </c>
      <c r="C19" s="5"/>
      <c r="D19" s="5"/>
      <c r="E19" s="5"/>
      <c r="F19" s="3">
        <f>SUM(F13:F18)</f>
        <v>699</v>
      </c>
      <c r="H19" s="3">
        <f>SUM(H13:H18)</f>
        <v>221463</v>
      </c>
      <c r="J19" s="3">
        <f>SUM(J13:J18)</f>
        <v>5129632</v>
      </c>
      <c r="K19" s="6"/>
      <c r="L19" s="3">
        <f>SUM(L13:L18)</f>
        <v>10598331</v>
      </c>
      <c r="M19" s="6"/>
      <c r="N19" s="3">
        <f>SUM(N13:N18)</f>
        <v>4007727</v>
      </c>
      <c r="O19" s="6"/>
      <c r="P19" s="3">
        <f>SUM(P13:P18)</f>
        <v>9687929</v>
      </c>
      <c r="Q19" s="3"/>
    </row>
    <row r="20" spans="1:17" ht="12.75">
      <c r="A20" s="3"/>
      <c r="F20" s="6"/>
      <c r="J20" s="3"/>
      <c r="K20" s="6"/>
      <c r="L20" s="3"/>
      <c r="M20" s="6"/>
      <c r="N20" s="3"/>
      <c r="O20" s="6"/>
      <c r="P20" s="3"/>
      <c r="Q20" s="3"/>
    </row>
    <row r="21" spans="1:17" ht="12.75">
      <c r="A21" s="3"/>
      <c r="B21" s="13">
        <v>25</v>
      </c>
      <c r="C21" s="11" t="s">
        <v>24</v>
      </c>
      <c r="D21" s="1" t="s">
        <v>23</v>
      </c>
      <c r="F21" s="3">
        <v>24</v>
      </c>
      <c r="H21" s="3">
        <v>39500</v>
      </c>
      <c r="J21" s="3">
        <v>313131</v>
      </c>
      <c r="K21" s="6"/>
      <c r="L21" s="3">
        <v>1192212</v>
      </c>
      <c r="M21" s="6"/>
      <c r="N21" s="3">
        <v>220566</v>
      </c>
      <c r="O21" s="6"/>
      <c r="P21" s="3">
        <v>552889</v>
      </c>
      <c r="Q21" s="3"/>
    </row>
    <row r="22" spans="1:17" ht="12.75">
      <c r="A22" s="3"/>
      <c r="B22" s="12">
        <v>30</v>
      </c>
      <c r="C22" s="11" t="s">
        <v>24</v>
      </c>
      <c r="D22" s="1" t="s">
        <v>22</v>
      </c>
      <c r="F22" s="3">
        <v>23</v>
      </c>
      <c r="H22" s="3">
        <v>30000</v>
      </c>
      <c r="J22" s="3">
        <v>662391</v>
      </c>
      <c r="K22" s="6"/>
      <c r="L22" s="3">
        <v>1255729</v>
      </c>
      <c r="M22" s="6"/>
      <c r="N22" s="3">
        <v>322557</v>
      </c>
      <c r="O22" s="6"/>
      <c r="P22" s="3">
        <v>811761</v>
      </c>
      <c r="Q22" s="3"/>
    </row>
    <row r="23" spans="1:17" ht="12.75">
      <c r="A23" s="3"/>
      <c r="B23" s="12">
        <v>35</v>
      </c>
      <c r="C23" s="11" t="s">
        <v>24</v>
      </c>
      <c r="D23" s="1" t="s">
        <v>21</v>
      </c>
      <c r="F23" s="3">
        <v>6</v>
      </c>
      <c r="H23" s="3">
        <v>6000</v>
      </c>
      <c r="J23" s="3">
        <v>349317</v>
      </c>
      <c r="K23" s="6"/>
      <c r="L23" s="3">
        <v>515439</v>
      </c>
      <c r="M23" s="6"/>
      <c r="N23" s="3">
        <v>48230</v>
      </c>
      <c r="O23" s="6"/>
      <c r="P23" s="3">
        <v>96155</v>
      </c>
      <c r="Q23" s="3"/>
    </row>
    <row r="24" spans="1:17" ht="12.75">
      <c r="A24" s="3"/>
      <c r="B24" s="12">
        <v>40</v>
      </c>
      <c r="C24" s="11" t="s">
        <v>24</v>
      </c>
      <c r="D24" s="1" t="s">
        <v>20</v>
      </c>
      <c r="F24" s="3">
        <v>4</v>
      </c>
      <c r="H24" s="3">
        <v>0</v>
      </c>
      <c r="J24" s="3">
        <v>132473</v>
      </c>
      <c r="K24" s="6"/>
      <c r="L24" s="3">
        <v>163824</v>
      </c>
      <c r="M24" s="6"/>
      <c r="N24" s="3">
        <v>99788</v>
      </c>
      <c r="O24" s="6"/>
      <c r="P24" s="3">
        <v>125344</v>
      </c>
      <c r="Q24" s="3"/>
    </row>
    <row r="25" spans="1:17" ht="12.75">
      <c r="A25" s="3"/>
      <c r="B25" s="12">
        <v>45</v>
      </c>
      <c r="C25" s="11" t="s">
        <v>24</v>
      </c>
      <c r="D25" s="1" t="s">
        <v>19</v>
      </c>
      <c r="F25" s="3">
        <v>0</v>
      </c>
      <c r="H25" s="3">
        <v>0</v>
      </c>
      <c r="J25" s="3">
        <v>0</v>
      </c>
      <c r="K25" s="6"/>
      <c r="L25" s="3">
        <v>0</v>
      </c>
      <c r="M25" s="6"/>
      <c r="N25" s="3">
        <v>0</v>
      </c>
      <c r="O25" s="6"/>
      <c r="P25" s="3">
        <v>0</v>
      </c>
      <c r="Q25" s="3"/>
    </row>
    <row r="26" spans="1:17" ht="12.75">
      <c r="A26" s="3"/>
      <c r="B26" s="12">
        <v>50</v>
      </c>
      <c r="C26" s="11" t="s">
        <v>24</v>
      </c>
      <c r="D26" s="1" t="s">
        <v>18</v>
      </c>
      <c r="F26" s="3">
        <v>3</v>
      </c>
      <c r="H26" s="3">
        <v>0</v>
      </c>
      <c r="J26" s="3">
        <v>177636</v>
      </c>
      <c r="K26" s="6"/>
      <c r="L26" s="3">
        <v>249855</v>
      </c>
      <c r="M26" s="6"/>
      <c r="N26" s="3">
        <v>50967</v>
      </c>
      <c r="O26" s="6"/>
      <c r="P26" s="3">
        <v>109401</v>
      </c>
      <c r="Q26" s="3"/>
    </row>
    <row r="27" spans="1:17" ht="12.75">
      <c r="A27" s="3"/>
      <c r="B27" s="12">
        <v>55</v>
      </c>
      <c r="C27" s="11" t="s">
        <v>24</v>
      </c>
      <c r="D27" s="1" t="s">
        <v>17</v>
      </c>
      <c r="F27" s="3">
        <v>0</v>
      </c>
      <c r="H27" s="3">
        <v>0</v>
      </c>
      <c r="J27" s="3">
        <v>0</v>
      </c>
      <c r="K27" s="6"/>
      <c r="L27" s="3">
        <v>0</v>
      </c>
      <c r="M27" s="6"/>
      <c r="N27" s="3">
        <v>0</v>
      </c>
      <c r="O27" s="6"/>
      <c r="P27" s="3">
        <v>0</v>
      </c>
      <c r="Q27" s="3"/>
    </row>
    <row r="28" spans="1:17" ht="12.75">
      <c r="A28" s="3"/>
      <c r="B28" s="12">
        <v>60</v>
      </c>
      <c r="C28" s="11" t="s">
        <v>24</v>
      </c>
      <c r="D28" s="1" t="s">
        <v>16</v>
      </c>
      <c r="F28" s="3">
        <v>0</v>
      </c>
      <c r="H28" s="3">
        <v>0</v>
      </c>
      <c r="J28" s="3">
        <v>0</v>
      </c>
      <c r="K28" s="6"/>
      <c r="L28" s="3">
        <v>0</v>
      </c>
      <c r="M28" s="6"/>
      <c r="N28" s="3">
        <v>0</v>
      </c>
      <c r="O28" s="6"/>
      <c r="P28" s="3">
        <v>0</v>
      </c>
      <c r="Q28" s="3"/>
    </row>
    <row r="29" spans="1:17" ht="12.75">
      <c r="A29" s="3"/>
      <c r="B29" s="12">
        <v>65</v>
      </c>
      <c r="C29" s="11" t="s">
        <v>24</v>
      </c>
      <c r="D29" s="1" t="s">
        <v>15</v>
      </c>
      <c r="F29" s="3">
        <v>1</v>
      </c>
      <c r="H29" s="3">
        <v>0</v>
      </c>
      <c r="J29" s="3">
        <v>78000</v>
      </c>
      <c r="K29" s="6"/>
      <c r="L29" s="3">
        <v>78000</v>
      </c>
      <c r="M29" s="6"/>
      <c r="N29" s="3">
        <v>5537</v>
      </c>
      <c r="O29" s="6"/>
      <c r="P29" s="3">
        <v>12514</v>
      </c>
      <c r="Q29" s="3"/>
    </row>
    <row r="30" spans="1:17" ht="12.75">
      <c r="A30" s="3"/>
      <c r="B30" s="12">
        <v>70</v>
      </c>
      <c r="C30" s="11" t="s">
        <v>24</v>
      </c>
      <c r="D30" s="1" t="s">
        <v>14</v>
      </c>
      <c r="F30" s="3">
        <v>0</v>
      </c>
      <c r="H30" s="3">
        <v>0</v>
      </c>
      <c r="J30" s="3">
        <v>0</v>
      </c>
      <c r="K30" s="6"/>
      <c r="L30" s="3">
        <v>0</v>
      </c>
      <c r="M30" s="6"/>
      <c r="N30" s="3">
        <v>0</v>
      </c>
      <c r="O30" s="6"/>
      <c r="P30" s="3">
        <v>0</v>
      </c>
      <c r="Q30" s="3"/>
    </row>
    <row r="31" spans="1:17" ht="12.75">
      <c r="A31" s="3"/>
      <c r="B31" s="12">
        <v>75</v>
      </c>
      <c r="C31" s="11" t="s">
        <v>24</v>
      </c>
      <c r="D31" s="1" t="s">
        <v>13</v>
      </c>
      <c r="F31" s="3">
        <v>1</v>
      </c>
      <c r="H31" s="3">
        <v>0</v>
      </c>
      <c r="J31" s="3">
        <v>1413</v>
      </c>
      <c r="K31" s="6"/>
      <c r="L31" s="3">
        <v>117592</v>
      </c>
      <c r="M31" s="6"/>
      <c r="N31" s="3">
        <v>8626</v>
      </c>
      <c r="O31" s="6"/>
      <c r="P31" s="3">
        <v>43235</v>
      </c>
      <c r="Q31" s="3"/>
    </row>
    <row r="32" spans="1:17" ht="12.75">
      <c r="A32" s="3"/>
      <c r="B32" s="12">
        <v>80</v>
      </c>
      <c r="C32" s="11" t="s">
        <v>24</v>
      </c>
      <c r="D32" s="1" t="s">
        <v>12</v>
      </c>
      <c r="F32" s="3">
        <v>1</v>
      </c>
      <c r="H32" s="3">
        <v>0</v>
      </c>
      <c r="J32" s="3">
        <v>76060</v>
      </c>
      <c r="K32" s="6"/>
      <c r="L32" s="3">
        <v>76060</v>
      </c>
      <c r="M32" s="6"/>
      <c r="N32" s="3">
        <v>0</v>
      </c>
      <c r="O32" s="6"/>
      <c r="P32" s="3">
        <v>0</v>
      </c>
      <c r="Q32" s="3"/>
    </row>
    <row r="33" spans="1:17" ht="12.75">
      <c r="A33" s="3"/>
      <c r="B33" s="12">
        <v>85</v>
      </c>
      <c r="C33" s="11" t="s">
        <v>24</v>
      </c>
      <c r="D33" s="1" t="s">
        <v>11</v>
      </c>
      <c r="F33" s="3">
        <v>0</v>
      </c>
      <c r="H33" s="3">
        <v>0</v>
      </c>
      <c r="J33" s="3">
        <v>0</v>
      </c>
      <c r="K33" s="6"/>
      <c r="L33" s="3">
        <v>0</v>
      </c>
      <c r="M33" s="6"/>
      <c r="N33" s="3">
        <v>0</v>
      </c>
      <c r="O33" s="6"/>
      <c r="P33" s="3">
        <v>0</v>
      </c>
      <c r="Q33" s="3"/>
    </row>
    <row r="34" spans="1:17" ht="12.75">
      <c r="A34" s="3"/>
      <c r="B34" s="12">
        <v>90</v>
      </c>
      <c r="C34" s="11" t="s">
        <v>24</v>
      </c>
      <c r="D34" s="1" t="s">
        <v>10</v>
      </c>
      <c r="F34" s="3">
        <v>0</v>
      </c>
      <c r="H34" s="3">
        <v>0</v>
      </c>
      <c r="J34" s="3">
        <v>0</v>
      </c>
      <c r="K34" s="6"/>
      <c r="L34" s="3">
        <v>0</v>
      </c>
      <c r="M34" s="6"/>
      <c r="N34" s="3">
        <v>0</v>
      </c>
      <c r="O34" s="6"/>
      <c r="P34" s="3">
        <v>0</v>
      </c>
      <c r="Q34" s="3"/>
    </row>
    <row r="35" spans="1:17" ht="12.75">
      <c r="A35" s="3"/>
      <c r="B35" s="12">
        <v>95</v>
      </c>
      <c r="C35" s="11" t="s">
        <v>24</v>
      </c>
      <c r="D35" s="1" t="s">
        <v>9</v>
      </c>
      <c r="F35" s="3">
        <v>0</v>
      </c>
      <c r="H35" s="3">
        <v>0</v>
      </c>
      <c r="J35" s="3">
        <v>0</v>
      </c>
      <c r="K35" s="6"/>
      <c r="L35" s="3">
        <v>0</v>
      </c>
      <c r="M35" s="6"/>
      <c r="N35" s="3">
        <v>0</v>
      </c>
      <c r="O35" s="6"/>
      <c r="P35" s="3">
        <v>0</v>
      </c>
      <c r="Q35" s="3"/>
    </row>
    <row r="36" spans="1:17" ht="12.75">
      <c r="A36" s="7"/>
      <c r="B36" s="169" t="s">
        <v>8</v>
      </c>
      <c r="C36" s="169"/>
      <c r="D36" s="169"/>
      <c r="E36" s="10"/>
      <c r="F36" s="8">
        <v>1</v>
      </c>
      <c r="G36" s="10"/>
      <c r="H36" s="8">
        <v>0</v>
      </c>
      <c r="I36" s="10"/>
      <c r="J36" s="8">
        <v>2217</v>
      </c>
      <c r="K36" s="9"/>
      <c r="L36" s="8">
        <v>253217</v>
      </c>
      <c r="M36" s="9"/>
      <c r="N36" s="8">
        <v>2303</v>
      </c>
      <c r="O36" s="9"/>
      <c r="P36" s="8">
        <v>40200</v>
      </c>
      <c r="Q36" s="7"/>
    </row>
    <row r="37" spans="1:17" ht="12.75">
      <c r="A37" s="3"/>
      <c r="B37" s="5" t="s">
        <v>7</v>
      </c>
      <c r="C37" s="4"/>
      <c r="D37" s="4"/>
      <c r="F37" s="3">
        <f>SUM(F21:F36)</f>
        <v>64</v>
      </c>
      <c r="H37" s="3">
        <f>SUM(H21:H36)</f>
        <v>75500</v>
      </c>
      <c r="J37" s="3">
        <f>SUM(J21:J36)</f>
        <v>1792638</v>
      </c>
      <c r="K37" s="6"/>
      <c r="L37" s="3">
        <f>SUM(L21:L36)</f>
        <v>3901928</v>
      </c>
      <c r="M37" s="6"/>
      <c r="N37" s="3">
        <f>SUM(N21:N36)</f>
        <v>758574</v>
      </c>
      <c r="O37" s="6"/>
      <c r="P37" s="3">
        <f>SUM(P21:P36)</f>
        <v>1791499</v>
      </c>
      <c r="Q37" s="3"/>
    </row>
    <row r="38" spans="1:17" ht="12.75">
      <c r="A38" s="2"/>
      <c r="L38" s="2"/>
      <c r="P38" s="2"/>
      <c r="Q38" s="2"/>
    </row>
    <row r="39" spans="1:17" ht="12.75">
      <c r="A39" s="3"/>
      <c r="B39" s="5" t="s">
        <v>6</v>
      </c>
      <c r="C39" s="4"/>
      <c r="F39" s="3">
        <v>0</v>
      </c>
      <c r="H39" s="3">
        <v>0</v>
      </c>
      <c r="J39" s="3">
        <v>0</v>
      </c>
      <c r="K39" s="6"/>
      <c r="L39" s="3">
        <v>0</v>
      </c>
      <c r="M39" s="6"/>
      <c r="N39" s="3">
        <v>0</v>
      </c>
      <c r="O39" s="6"/>
      <c r="P39" s="3">
        <v>0</v>
      </c>
      <c r="Q39" s="3"/>
    </row>
    <row r="40" spans="1:17" ht="12.75">
      <c r="A40" s="2"/>
      <c r="L40" s="2"/>
      <c r="P40" s="2"/>
      <c r="Q40" s="2"/>
    </row>
    <row r="41" spans="1:17" ht="12.75">
      <c r="A41" s="3"/>
      <c r="B41" s="5" t="s">
        <v>5</v>
      </c>
      <c r="C41" s="4"/>
      <c r="F41" s="3">
        <f>F19+F37+F39</f>
        <v>763</v>
      </c>
      <c r="H41" s="3">
        <f>H19+H37+H39</f>
        <v>296963</v>
      </c>
      <c r="J41" s="3">
        <f>J19+J37+J39</f>
        <v>6922270</v>
      </c>
      <c r="L41" s="3">
        <f>L19+L37+L39</f>
        <v>14500259</v>
      </c>
      <c r="N41" s="3">
        <f>N19+N37+N39</f>
        <v>4766301</v>
      </c>
      <c r="P41" s="3">
        <f>P19+P37+P39</f>
        <v>11479428</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row r="47" spans="1:17" ht="12.75">
      <c r="A47" s="2"/>
      <c r="L47" s="2"/>
      <c r="Q47"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xl/worksheets/sheet8.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P1" sqref="P1:Q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2" t="s">
        <v>41</v>
      </c>
      <c r="Q1" s="172"/>
    </row>
    <row r="5" spans="1:17" ht="12.75">
      <c r="A5" s="17"/>
      <c r="B5" s="170" t="s">
        <v>518</v>
      </c>
      <c r="C5" s="170"/>
      <c r="D5" s="170"/>
      <c r="E5" s="170"/>
      <c r="F5" s="170"/>
      <c r="G5" s="170"/>
      <c r="H5" s="170"/>
      <c r="I5" s="170"/>
      <c r="J5" s="170"/>
      <c r="K5" s="170"/>
      <c r="L5" s="170"/>
      <c r="M5" s="170"/>
      <c r="N5" s="170"/>
      <c r="O5" s="170"/>
      <c r="P5" s="170"/>
      <c r="Q5" s="17"/>
    </row>
    <row r="6" spans="1:17" ht="12.75">
      <c r="A6" s="17"/>
      <c r="B6" s="171" t="s">
        <v>46</v>
      </c>
      <c r="C6" s="171"/>
      <c r="D6" s="171"/>
      <c r="E6" s="171"/>
      <c r="F6" s="171"/>
      <c r="G6" s="171"/>
      <c r="H6" s="171"/>
      <c r="I6" s="171"/>
      <c r="J6" s="171"/>
      <c r="K6" s="171"/>
      <c r="L6" s="171"/>
      <c r="M6" s="171"/>
      <c r="N6" s="171"/>
      <c r="O6" s="171"/>
      <c r="P6" s="171"/>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1072</v>
      </c>
      <c r="H13" s="3">
        <v>131810</v>
      </c>
      <c r="J13" s="3">
        <v>5930743</v>
      </c>
      <c r="K13" s="6"/>
      <c r="L13" s="3">
        <v>10628382</v>
      </c>
      <c r="M13" s="6"/>
      <c r="N13" s="3">
        <v>5263181</v>
      </c>
      <c r="O13" s="6"/>
      <c r="P13" s="3">
        <v>12570141</v>
      </c>
      <c r="Q13" s="3"/>
    </row>
    <row r="14" spans="1:17" ht="12.75">
      <c r="A14" s="3"/>
      <c r="B14" s="12">
        <v>5</v>
      </c>
      <c r="C14" s="11" t="s">
        <v>24</v>
      </c>
      <c r="D14" s="14">
        <v>9</v>
      </c>
      <c r="F14" s="3">
        <v>1155</v>
      </c>
      <c r="H14" s="3">
        <v>365114</v>
      </c>
      <c r="J14" s="3">
        <v>8653302</v>
      </c>
      <c r="K14" s="6"/>
      <c r="L14" s="3">
        <v>17746134</v>
      </c>
      <c r="M14" s="6"/>
      <c r="N14" s="3">
        <v>7927194</v>
      </c>
      <c r="O14" s="6"/>
      <c r="P14" s="3">
        <v>21550541</v>
      </c>
      <c r="Q14" s="3"/>
    </row>
    <row r="15" spans="1:17" ht="12.75">
      <c r="A15" s="3"/>
      <c r="B15" s="12">
        <v>10</v>
      </c>
      <c r="C15" s="11" t="s">
        <v>24</v>
      </c>
      <c r="D15" s="14">
        <v>14</v>
      </c>
      <c r="F15" s="3">
        <v>805</v>
      </c>
      <c r="H15" s="3">
        <v>986343</v>
      </c>
      <c r="J15" s="3">
        <v>8382730</v>
      </c>
      <c r="K15" s="6"/>
      <c r="L15" s="3">
        <v>18473450</v>
      </c>
      <c r="M15" s="6"/>
      <c r="N15" s="3">
        <v>6307174</v>
      </c>
      <c r="O15" s="6"/>
      <c r="P15" s="3">
        <v>18827556</v>
      </c>
      <c r="Q15" s="3"/>
    </row>
    <row r="16" spans="1:17" ht="12.75">
      <c r="A16" s="3"/>
      <c r="B16" s="12">
        <v>15</v>
      </c>
      <c r="C16" s="11" t="s">
        <v>24</v>
      </c>
      <c r="D16" s="14">
        <v>19</v>
      </c>
      <c r="F16" s="3">
        <v>344</v>
      </c>
      <c r="H16" s="3">
        <v>243189</v>
      </c>
      <c r="J16" s="3">
        <v>3936532</v>
      </c>
      <c r="K16" s="6"/>
      <c r="L16" s="3">
        <v>9589779</v>
      </c>
      <c r="M16" s="6"/>
      <c r="N16" s="3">
        <v>2800378</v>
      </c>
      <c r="O16" s="6"/>
      <c r="P16" s="3">
        <v>8598010</v>
      </c>
      <c r="Q16" s="3"/>
    </row>
    <row r="17" spans="1:17" ht="12.75">
      <c r="A17" s="3"/>
      <c r="B17" s="12">
        <v>20</v>
      </c>
      <c r="C17" s="11" t="s">
        <v>24</v>
      </c>
      <c r="D17" s="14">
        <v>24</v>
      </c>
      <c r="F17" s="3">
        <v>157</v>
      </c>
      <c r="H17" s="3">
        <v>152989</v>
      </c>
      <c r="J17" s="3">
        <v>2430151</v>
      </c>
      <c r="K17" s="6"/>
      <c r="L17" s="3">
        <v>5600860</v>
      </c>
      <c r="M17" s="6"/>
      <c r="N17" s="3">
        <v>1533729</v>
      </c>
      <c r="O17" s="6"/>
      <c r="P17" s="3">
        <v>4767403</v>
      </c>
      <c r="Q17" s="3"/>
    </row>
    <row r="18" spans="1:17" ht="12.75">
      <c r="A18" s="7"/>
      <c r="B18" s="169" t="s">
        <v>8</v>
      </c>
      <c r="C18" s="169"/>
      <c r="D18" s="169"/>
      <c r="E18" s="10"/>
      <c r="F18" s="8">
        <v>19</v>
      </c>
      <c r="G18" s="10"/>
      <c r="H18" s="8">
        <v>15000</v>
      </c>
      <c r="I18" s="10"/>
      <c r="J18" s="8">
        <v>180928</v>
      </c>
      <c r="K18" s="9"/>
      <c r="L18" s="8">
        <v>693030</v>
      </c>
      <c r="M18" s="9"/>
      <c r="N18" s="8">
        <v>106140</v>
      </c>
      <c r="O18" s="9"/>
      <c r="P18" s="8">
        <v>483154</v>
      </c>
      <c r="Q18" s="7"/>
    </row>
    <row r="19" spans="1:17" ht="12.75">
      <c r="A19" s="3"/>
      <c r="B19" s="5" t="s">
        <v>25</v>
      </c>
      <c r="C19" s="5"/>
      <c r="D19" s="5"/>
      <c r="E19" s="5"/>
      <c r="F19" s="3">
        <f>SUM(F13:F18)</f>
        <v>3552</v>
      </c>
      <c r="H19" s="3">
        <f>SUM(H13:H18)</f>
        <v>1894445</v>
      </c>
      <c r="J19" s="3">
        <f>SUM(J13:J18)</f>
        <v>29514386</v>
      </c>
      <c r="K19" s="6"/>
      <c r="L19" s="3">
        <f>SUM(L13:L18)</f>
        <v>62731635</v>
      </c>
      <c r="M19" s="6"/>
      <c r="N19" s="3">
        <f>SUM(N13:N18)</f>
        <v>23937796</v>
      </c>
      <c r="O19" s="6"/>
      <c r="P19" s="3">
        <f>SUM(P13:P18)</f>
        <v>66796805</v>
      </c>
      <c r="Q19" s="3"/>
    </row>
    <row r="20" spans="1:17" ht="12.75">
      <c r="A20" s="3"/>
      <c r="F20" s="6"/>
      <c r="J20" s="3"/>
      <c r="K20" s="6"/>
      <c r="L20" s="3"/>
      <c r="M20" s="6"/>
      <c r="N20" s="3"/>
      <c r="O20" s="6"/>
      <c r="P20" s="3"/>
      <c r="Q20" s="3"/>
    </row>
    <row r="21" spans="1:17" ht="12.75">
      <c r="A21" s="3"/>
      <c r="B21" s="13">
        <v>25</v>
      </c>
      <c r="C21" s="11" t="s">
        <v>24</v>
      </c>
      <c r="D21" s="1" t="s">
        <v>23</v>
      </c>
      <c r="F21" s="3">
        <v>73</v>
      </c>
      <c r="H21" s="3">
        <v>105162</v>
      </c>
      <c r="J21" s="3">
        <v>1311329</v>
      </c>
      <c r="K21" s="6"/>
      <c r="L21" s="3">
        <v>3370437</v>
      </c>
      <c r="M21" s="6"/>
      <c r="N21" s="3">
        <v>778150</v>
      </c>
      <c r="O21" s="6"/>
      <c r="P21" s="3">
        <v>2891454</v>
      </c>
      <c r="Q21" s="3"/>
    </row>
    <row r="22" spans="1:17" ht="12.75">
      <c r="A22" s="3"/>
      <c r="B22" s="12">
        <v>30</v>
      </c>
      <c r="C22" s="11" t="s">
        <v>24</v>
      </c>
      <c r="D22" s="1" t="s">
        <v>22</v>
      </c>
      <c r="F22" s="3">
        <v>37</v>
      </c>
      <c r="H22" s="3">
        <v>49240</v>
      </c>
      <c r="J22" s="3">
        <v>748016</v>
      </c>
      <c r="K22" s="6"/>
      <c r="L22" s="3">
        <v>2267057</v>
      </c>
      <c r="M22" s="6"/>
      <c r="N22" s="3">
        <v>426696</v>
      </c>
      <c r="O22" s="6"/>
      <c r="P22" s="3">
        <v>1639030</v>
      </c>
      <c r="Q22" s="3"/>
    </row>
    <row r="23" spans="1:17" ht="12.75">
      <c r="A23" s="3"/>
      <c r="B23" s="12">
        <v>35</v>
      </c>
      <c r="C23" s="11" t="s">
        <v>24</v>
      </c>
      <c r="D23" s="1" t="s">
        <v>21</v>
      </c>
      <c r="F23" s="3">
        <v>16</v>
      </c>
      <c r="H23" s="3">
        <v>29213</v>
      </c>
      <c r="J23" s="3">
        <v>312620</v>
      </c>
      <c r="K23" s="6"/>
      <c r="L23" s="3">
        <v>1000965</v>
      </c>
      <c r="M23" s="6"/>
      <c r="N23" s="3">
        <v>188173</v>
      </c>
      <c r="O23" s="6"/>
      <c r="P23" s="3">
        <v>689280</v>
      </c>
      <c r="Q23" s="3"/>
    </row>
    <row r="24" spans="1:17" ht="12.75">
      <c r="A24" s="3"/>
      <c r="B24" s="12">
        <v>40</v>
      </c>
      <c r="C24" s="11" t="s">
        <v>24</v>
      </c>
      <c r="D24" s="1" t="s">
        <v>20</v>
      </c>
      <c r="F24" s="3">
        <v>15</v>
      </c>
      <c r="H24" s="3">
        <v>12950</v>
      </c>
      <c r="J24" s="3">
        <v>193801</v>
      </c>
      <c r="K24" s="6"/>
      <c r="L24" s="3">
        <v>1082216</v>
      </c>
      <c r="M24" s="6"/>
      <c r="N24" s="3">
        <v>128906</v>
      </c>
      <c r="O24" s="6"/>
      <c r="P24" s="3">
        <v>921957</v>
      </c>
      <c r="Q24" s="3"/>
    </row>
    <row r="25" spans="1:17" ht="12.75">
      <c r="A25" s="3"/>
      <c r="B25" s="12">
        <v>45</v>
      </c>
      <c r="C25" s="11" t="s">
        <v>24</v>
      </c>
      <c r="D25" s="1" t="s">
        <v>19</v>
      </c>
      <c r="F25" s="3">
        <v>8</v>
      </c>
      <c r="H25" s="3">
        <v>6000</v>
      </c>
      <c r="J25" s="3">
        <v>193922</v>
      </c>
      <c r="K25" s="6"/>
      <c r="L25" s="3">
        <v>694235</v>
      </c>
      <c r="M25" s="6"/>
      <c r="N25" s="3">
        <v>82560</v>
      </c>
      <c r="O25" s="6"/>
      <c r="P25" s="3">
        <v>389212</v>
      </c>
      <c r="Q25" s="3"/>
    </row>
    <row r="26" spans="1:17" ht="12.75">
      <c r="A26" s="3"/>
      <c r="B26" s="12">
        <v>50</v>
      </c>
      <c r="C26" s="11" t="s">
        <v>24</v>
      </c>
      <c r="D26" s="1" t="s">
        <v>18</v>
      </c>
      <c r="F26" s="3">
        <v>3</v>
      </c>
      <c r="H26" s="3">
        <v>6000</v>
      </c>
      <c r="J26" s="3">
        <v>108833</v>
      </c>
      <c r="K26" s="6"/>
      <c r="L26" s="3">
        <v>255769</v>
      </c>
      <c r="M26" s="6"/>
      <c r="N26" s="3">
        <v>279017</v>
      </c>
      <c r="O26" s="6"/>
      <c r="P26" s="3">
        <v>452043</v>
      </c>
      <c r="Q26" s="3"/>
    </row>
    <row r="27" spans="1:17" ht="12.75">
      <c r="A27" s="3"/>
      <c r="B27" s="12">
        <v>55</v>
      </c>
      <c r="C27" s="11" t="s">
        <v>24</v>
      </c>
      <c r="D27" s="1" t="s">
        <v>17</v>
      </c>
      <c r="F27" s="3">
        <v>4</v>
      </c>
      <c r="H27" s="3">
        <v>6000</v>
      </c>
      <c r="J27" s="3">
        <v>22045</v>
      </c>
      <c r="K27" s="6"/>
      <c r="L27" s="3">
        <v>338535</v>
      </c>
      <c r="M27" s="6"/>
      <c r="N27" s="3">
        <v>43718</v>
      </c>
      <c r="O27" s="6"/>
      <c r="P27" s="3">
        <v>209085</v>
      </c>
      <c r="Q27" s="3"/>
    </row>
    <row r="28" spans="1:17" ht="12.75">
      <c r="A28" s="3"/>
      <c r="B28" s="12">
        <v>60</v>
      </c>
      <c r="C28" s="11" t="s">
        <v>24</v>
      </c>
      <c r="D28" s="1" t="s">
        <v>16</v>
      </c>
      <c r="F28" s="3">
        <v>0</v>
      </c>
      <c r="H28" s="3">
        <v>0</v>
      </c>
      <c r="J28" s="3">
        <v>0</v>
      </c>
      <c r="K28" s="6"/>
      <c r="L28" s="3">
        <v>0</v>
      </c>
      <c r="M28" s="6"/>
      <c r="N28" s="3">
        <v>0</v>
      </c>
      <c r="O28" s="6"/>
      <c r="P28" s="3">
        <v>0</v>
      </c>
      <c r="Q28" s="3"/>
    </row>
    <row r="29" spans="1:17" ht="12.75">
      <c r="A29" s="3"/>
      <c r="B29" s="12">
        <v>65</v>
      </c>
      <c r="C29" s="11" t="s">
        <v>24</v>
      </c>
      <c r="D29" s="1" t="s">
        <v>15</v>
      </c>
      <c r="F29" s="3">
        <v>2</v>
      </c>
      <c r="H29" s="3">
        <v>0</v>
      </c>
      <c r="J29" s="3">
        <v>57383</v>
      </c>
      <c r="K29" s="6"/>
      <c r="L29" s="3">
        <v>244962</v>
      </c>
      <c r="M29" s="6"/>
      <c r="N29" s="3">
        <v>11841</v>
      </c>
      <c r="O29" s="6"/>
      <c r="P29" s="3">
        <v>78459</v>
      </c>
      <c r="Q29" s="3"/>
    </row>
    <row r="30" spans="1:17" ht="12.75">
      <c r="A30" s="3"/>
      <c r="B30" s="12">
        <v>70</v>
      </c>
      <c r="C30" s="11" t="s">
        <v>24</v>
      </c>
      <c r="D30" s="1" t="s">
        <v>14</v>
      </c>
      <c r="F30" s="3">
        <v>3</v>
      </c>
      <c r="H30" s="3">
        <v>0</v>
      </c>
      <c r="J30" s="3">
        <v>69151</v>
      </c>
      <c r="K30" s="6"/>
      <c r="L30" s="3">
        <v>281532</v>
      </c>
      <c r="M30" s="6"/>
      <c r="N30" s="3">
        <v>27409</v>
      </c>
      <c r="O30" s="6"/>
      <c r="P30" s="3">
        <v>66100</v>
      </c>
      <c r="Q30" s="3"/>
    </row>
    <row r="31" spans="1:17" ht="12.75">
      <c r="A31" s="3"/>
      <c r="B31" s="12">
        <v>75</v>
      </c>
      <c r="C31" s="11" t="s">
        <v>24</v>
      </c>
      <c r="D31" s="1" t="s">
        <v>13</v>
      </c>
      <c r="F31" s="3">
        <v>0</v>
      </c>
      <c r="H31" s="3">
        <v>0</v>
      </c>
      <c r="J31" s="3">
        <v>0</v>
      </c>
      <c r="K31" s="6"/>
      <c r="L31" s="3">
        <v>0</v>
      </c>
      <c r="M31" s="6"/>
      <c r="N31" s="3">
        <v>0</v>
      </c>
      <c r="O31" s="6"/>
      <c r="P31" s="3">
        <v>0</v>
      </c>
      <c r="Q31" s="3"/>
    </row>
    <row r="32" spans="1:17" ht="12.75">
      <c r="A32" s="3"/>
      <c r="B32" s="12">
        <v>80</v>
      </c>
      <c r="C32" s="11" t="s">
        <v>24</v>
      </c>
      <c r="D32" s="1" t="s">
        <v>12</v>
      </c>
      <c r="F32" s="3">
        <v>0</v>
      </c>
      <c r="H32" s="3">
        <v>0</v>
      </c>
      <c r="J32" s="3">
        <v>0</v>
      </c>
      <c r="K32" s="6"/>
      <c r="L32" s="3">
        <v>0</v>
      </c>
      <c r="M32" s="6"/>
      <c r="N32" s="3">
        <v>0</v>
      </c>
      <c r="O32" s="6"/>
      <c r="P32" s="3">
        <v>0</v>
      </c>
      <c r="Q32" s="3"/>
    </row>
    <row r="33" spans="1:17" ht="12.75">
      <c r="A33" s="3"/>
      <c r="B33" s="12">
        <v>85</v>
      </c>
      <c r="C33" s="11" t="s">
        <v>24</v>
      </c>
      <c r="D33" s="1" t="s">
        <v>11</v>
      </c>
      <c r="F33" s="3">
        <v>0</v>
      </c>
      <c r="H33" s="3">
        <v>0</v>
      </c>
      <c r="J33" s="3">
        <v>0</v>
      </c>
      <c r="K33" s="6"/>
      <c r="L33" s="3">
        <v>0</v>
      </c>
      <c r="M33" s="6"/>
      <c r="N33" s="3">
        <v>0</v>
      </c>
      <c r="O33" s="6"/>
      <c r="P33" s="3">
        <v>0</v>
      </c>
      <c r="Q33" s="3"/>
    </row>
    <row r="34" spans="1:17" ht="12.75">
      <c r="A34" s="3"/>
      <c r="B34" s="12">
        <v>90</v>
      </c>
      <c r="C34" s="11" t="s">
        <v>24</v>
      </c>
      <c r="D34" s="1" t="s">
        <v>10</v>
      </c>
      <c r="F34" s="3">
        <v>1</v>
      </c>
      <c r="H34" s="3">
        <v>0</v>
      </c>
      <c r="J34" s="3">
        <v>47920</v>
      </c>
      <c r="K34" s="6"/>
      <c r="L34" s="3">
        <v>125868</v>
      </c>
      <c r="M34" s="6"/>
      <c r="N34" s="3">
        <v>26212</v>
      </c>
      <c r="O34" s="6"/>
      <c r="P34" s="3">
        <v>40500</v>
      </c>
      <c r="Q34" s="3"/>
    </row>
    <row r="35" spans="1:17" ht="12.75">
      <c r="A35" s="3"/>
      <c r="B35" s="12">
        <v>95</v>
      </c>
      <c r="C35" s="11" t="s">
        <v>24</v>
      </c>
      <c r="D35" s="1" t="s">
        <v>9</v>
      </c>
      <c r="F35" s="3">
        <v>0</v>
      </c>
      <c r="H35" s="3">
        <v>0</v>
      </c>
      <c r="J35" s="3">
        <v>0</v>
      </c>
      <c r="K35" s="6"/>
      <c r="L35" s="3">
        <v>0</v>
      </c>
      <c r="M35" s="6"/>
      <c r="N35" s="3">
        <v>0</v>
      </c>
      <c r="O35" s="6"/>
      <c r="P35" s="3">
        <v>0</v>
      </c>
      <c r="Q35" s="3"/>
    </row>
    <row r="36" spans="1:17" ht="12.75">
      <c r="A36" s="7"/>
      <c r="B36" s="169" t="s">
        <v>8</v>
      </c>
      <c r="C36" s="169"/>
      <c r="D36" s="169"/>
      <c r="E36" s="10"/>
      <c r="F36" s="8">
        <v>0</v>
      </c>
      <c r="G36" s="10"/>
      <c r="H36" s="8">
        <v>0</v>
      </c>
      <c r="I36" s="10"/>
      <c r="J36" s="8">
        <v>0</v>
      </c>
      <c r="K36" s="9"/>
      <c r="L36" s="8">
        <v>0</v>
      </c>
      <c r="M36" s="9"/>
      <c r="N36" s="8">
        <v>0</v>
      </c>
      <c r="O36" s="9"/>
      <c r="P36" s="8">
        <v>0</v>
      </c>
      <c r="Q36" s="7"/>
    </row>
    <row r="37" spans="1:17" ht="12.75">
      <c r="A37" s="3"/>
      <c r="B37" s="5" t="s">
        <v>7</v>
      </c>
      <c r="C37" s="4"/>
      <c r="D37" s="4"/>
      <c r="F37" s="3">
        <f>SUM(F21:F36)</f>
        <v>162</v>
      </c>
      <c r="H37" s="3">
        <f>SUM(H21:H36)</f>
        <v>214565</v>
      </c>
      <c r="J37" s="3">
        <f>SUM(J21:J36)</f>
        <v>3065020</v>
      </c>
      <c r="K37" s="6"/>
      <c r="L37" s="3">
        <f>SUM(L21:L36)</f>
        <v>9661576</v>
      </c>
      <c r="M37" s="6"/>
      <c r="N37" s="3">
        <f>SUM(N21:N36)</f>
        <v>1992682</v>
      </c>
      <c r="O37" s="6"/>
      <c r="P37" s="3">
        <f>SUM(P21:P36)</f>
        <v>7377120</v>
      </c>
      <c r="Q37" s="3"/>
    </row>
    <row r="38" spans="1:17" ht="12.75">
      <c r="A38" s="2"/>
      <c r="L38" s="2"/>
      <c r="P38" s="2"/>
      <c r="Q38" s="2"/>
    </row>
    <row r="39" spans="1:17" ht="12.75">
      <c r="A39" s="3"/>
      <c r="B39" s="5" t="s">
        <v>6</v>
      </c>
      <c r="C39" s="4"/>
      <c r="F39" s="3">
        <v>0</v>
      </c>
      <c r="H39" s="3">
        <v>0</v>
      </c>
      <c r="J39" s="3">
        <v>0</v>
      </c>
      <c r="K39" s="6"/>
      <c r="L39" s="3">
        <v>0</v>
      </c>
      <c r="M39" s="6"/>
      <c r="N39" s="3">
        <v>0</v>
      </c>
      <c r="O39" s="6"/>
      <c r="P39" s="3">
        <v>0</v>
      </c>
      <c r="Q39" s="3"/>
    </row>
    <row r="40" spans="1:17" ht="12.75">
      <c r="A40" s="2"/>
      <c r="L40" s="2"/>
      <c r="P40" s="2"/>
      <c r="Q40" s="2"/>
    </row>
    <row r="41" spans="1:17" ht="12.75">
      <c r="A41" s="3"/>
      <c r="B41" s="5" t="s">
        <v>5</v>
      </c>
      <c r="C41" s="4"/>
      <c r="F41" s="3">
        <f>F19+F37+F39</f>
        <v>3714</v>
      </c>
      <c r="H41" s="3">
        <f>H19+H37+H39</f>
        <v>2109010</v>
      </c>
      <c r="J41" s="3">
        <f>J19+J37+J39</f>
        <v>32579406</v>
      </c>
      <c r="L41" s="3">
        <f>L19+L37+L39</f>
        <v>72393211</v>
      </c>
      <c r="N41" s="3">
        <f>N19+N37+N39</f>
        <v>25930478</v>
      </c>
      <c r="P41" s="3">
        <f>P19+P37+P39</f>
        <v>74173925</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row r="47" spans="1:17" ht="12.75">
      <c r="A47" s="2"/>
      <c r="L47" s="2"/>
      <c r="Q47"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xl/worksheets/sheet9.xml><?xml version="1.0" encoding="utf-8"?>
<worksheet xmlns="http://schemas.openxmlformats.org/spreadsheetml/2006/main" xmlns:r="http://schemas.openxmlformats.org/officeDocument/2006/relationships">
  <sheetPr>
    <pageSetUpPr fitToPage="1"/>
  </sheetPr>
  <dimension ref="A1:Q46"/>
  <sheetViews>
    <sheetView workbookViewId="0" topLeftCell="A1">
      <selection activeCell="P1" sqref="P1:Q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2" t="s">
        <v>42</v>
      </c>
      <c r="Q1" s="172"/>
    </row>
    <row r="5" spans="1:17" ht="12.75">
      <c r="A5" s="17"/>
      <c r="B5" s="170" t="s">
        <v>518</v>
      </c>
      <c r="C5" s="170"/>
      <c r="D5" s="170"/>
      <c r="E5" s="170"/>
      <c r="F5" s="170"/>
      <c r="G5" s="170"/>
      <c r="H5" s="170"/>
      <c r="I5" s="170"/>
      <c r="J5" s="170"/>
      <c r="K5" s="170"/>
      <c r="L5" s="170"/>
      <c r="M5" s="170"/>
      <c r="N5" s="170"/>
      <c r="O5" s="170"/>
      <c r="P5" s="170"/>
      <c r="Q5" s="17"/>
    </row>
    <row r="6" spans="1:17" ht="12.75">
      <c r="A6" s="17"/>
      <c r="B6" s="171" t="s">
        <v>45</v>
      </c>
      <c r="C6" s="171"/>
      <c r="D6" s="171"/>
      <c r="E6" s="171"/>
      <c r="F6" s="171"/>
      <c r="G6" s="171"/>
      <c r="H6" s="171"/>
      <c r="I6" s="171"/>
      <c r="J6" s="171"/>
      <c r="K6" s="171"/>
      <c r="L6" s="171"/>
      <c r="M6" s="171"/>
      <c r="N6" s="171"/>
      <c r="O6" s="171"/>
      <c r="P6" s="171"/>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1666</v>
      </c>
      <c r="H13" s="3">
        <v>101818</v>
      </c>
      <c r="J13" s="3">
        <v>5856713</v>
      </c>
      <c r="K13" s="6"/>
      <c r="L13" s="3">
        <v>11212268</v>
      </c>
      <c r="M13" s="6"/>
      <c r="N13" s="3">
        <v>4467238</v>
      </c>
      <c r="O13" s="6"/>
      <c r="P13" s="3">
        <v>12901821</v>
      </c>
      <c r="Q13" s="3"/>
    </row>
    <row r="14" spans="1:17" ht="12.75">
      <c r="A14" s="3"/>
      <c r="B14" s="12">
        <v>5</v>
      </c>
      <c r="C14" s="11" t="s">
        <v>24</v>
      </c>
      <c r="D14" s="14">
        <v>9</v>
      </c>
      <c r="F14" s="3">
        <v>1708</v>
      </c>
      <c r="H14" s="3">
        <v>329074</v>
      </c>
      <c r="J14" s="3">
        <v>6542381</v>
      </c>
      <c r="K14" s="6"/>
      <c r="L14" s="3">
        <v>17764350</v>
      </c>
      <c r="M14" s="6"/>
      <c r="N14" s="3">
        <v>6676617</v>
      </c>
      <c r="O14" s="6"/>
      <c r="P14" s="3">
        <v>23064954</v>
      </c>
      <c r="Q14" s="3"/>
    </row>
    <row r="15" spans="1:17" ht="12.75">
      <c r="A15" s="3"/>
      <c r="B15" s="12">
        <v>10</v>
      </c>
      <c r="C15" s="11" t="s">
        <v>24</v>
      </c>
      <c r="D15" s="14">
        <v>14</v>
      </c>
      <c r="F15" s="3">
        <v>1288</v>
      </c>
      <c r="H15" s="3">
        <v>645692</v>
      </c>
      <c r="J15" s="3">
        <v>6235694</v>
      </c>
      <c r="K15" s="6"/>
      <c r="L15" s="3">
        <v>19312086</v>
      </c>
      <c r="M15" s="6"/>
      <c r="N15" s="3">
        <v>5429583</v>
      </c>
      <c r="O15" s="6"/>
      <c r="P15" s="3">
        <v>20384883</v>
      </c>
      <c r="Q15" s="3"/>
    </row>
    <row r="16" spans="1:17" ht="12.75">
      <c r="A16" s="3"/>
      <c r="B16" s="12">
        <v>15</v>
      </c>
      <c r="C16" s="11" t="s">
        <v>24</v>
      </c>
      <c r="D16" s="14">
        <v>19</v>
      </c>
      <c r="F16" s="3">
        <v>628</v>
      </c>
      <c r="H16" s="3">
        <v>426730</v>
      </c>
      <c r="J16" s="3">
        <v>4460008</v>
      </c>
      <c r="K16" s="6"/>
      <c r="L16" s="3">
        <v>13393766</v>
      </c>
      <c r="M16" s="6"/>
      <c r="N16" s="3">
        <v>3330784</v>
      </c>
      <c r="O16" s="6"/>
      <c r="P16" s="3">
        <v>12037405</v>
      </c>
      <c r="Q16" s="3"/>
    </row>
    <row r="17" spans="1:17" ht="12.75">
      <c r="A17" s="3"/>
      <c r="B17" s="12">
        <v>20</v>
      </c>
      <c r="C17" s="11" t="s">
        <v>24</v>
      </c>
      <c r="D17" s="14">
        <v>24</v>
      </c>
      <c r="F17" s="3">
        <v>290</v>
      </c>
      <c r="H17" s="3">
        <v>260583</v>
      </c>
      <c r="J17" s="3">
        <v>3097215</v>
      </c>
      <c r="K17" s="6"/>
      <c r="L17" s="3">
        <v>8734030</v>
      </c>
      <c r="M17" s="6"/>
      <c r="N17" s="3">
        <v>2300181</v>
      </c>
      <c r="O17" s="6"/>
      <c r="P17" s="3">
        <v>7028958</v>
      </c>
      <c r="Q17" s="3"/>
    </row>
    <row r="18" spans="1:17" ht="12.75">
      <c r="A18" s="7"/>
      <c r="B18" s="169" t="s">
        <v>8</v>
      </c>
      <c r="C18" s="169"/>
      <c r="D18" s="169"/>
      <c r="E18" s="10"/>
      <c r="F18" s="8">
        <v>44</v>
      </c>
      <c r="G18" s="10"/>
      <c r="H18" s="8">
        <v>101000</v>
      </c>
      <c r="I18" s="10"/>
      <c r="J18" s="8">
        <v>203225</v>
      </c>
      <c r="K18" s="9"/>
      <c r="L18" s="8">
        <v>764120</v>
      </c>
      <c r="M18" s="9"/>
      <c r="N18" s="8">
        <v>162840</v>
      </c>
      <c r="O18" s="9"/>
      <c r="P18" s="8">
        <v>683284</v>
      </c>
      <c r="Q18" s="7"/>
    </row>
    <row r="19" spans="1:17" ht="12.75">
      <c r="A19" s="3"/>
      <c r="B19" s="5" t="s">
        <v>25</v>
      </c>
      <c r="C19" s="5"/>
      <c r="D19" s="5"/>
      <c r="E19" s="5"/>
      <c r="F19" s="3">
        <f>SUM(F13:F18)</f>
        <v>5624</v>
      </c>
      <c r="H19" s="3">
        <f>SUM(H13:H18)</f>
        <v>1864897</v>
      </c>
      <c r="J19" s="3">
        <f>SUM(J13:J18)</f>
        <v>26395236</v>
      </c>
      <c r="K19" s="6"/>
      <c r="L19" s="3">
        <f>SUM(L13:L18)</f>
        <v>71180620</v>
      </c>
      <c r="M19" s="6"/>
      <c r="N19" s="3">
        <f>SUM(N13:N18)</f>
        <v>22367243</v>
      </c>
      <c r="O19" s="6"/>
      <c r="P19" s="3">
        <f>SUM(P13:P18)</f>
        <v>76101305</v>
      </c>
      <c r="Q19" s="3"/>
    </row>
    <row r="20" spans="1:17" ht="12.75">
      <c r="A20" s="3"/>
      <c r="F20" s="6"/>
      <c r="J20" s="3"/>
      <c r="K20" s="6"/>
      <c r="L20" s="3"/>
      <c r="M20" s="6"/>
      <c r="N20" s="3"/>
      <c r="O20" s="6"/>
      <c r="P20" s="3"/>
      <c r="Q20" s="3"/>
    </row>
    <row r="21" spans="1:17" ht="12.75">
      <c r="A21" s="3"/>
      <c r="B21" s="13">
        <v>25</v>
      </c>
      <c r="C21" s="11" t="s">
        <v>24</v>
      </c>
      <c r="D21" s="1" t="s">
        <v>23</v>
      </c>
      <c r="F21" s="3">
        <v>126</v>
      </c>
      <c r="H21" s="3">
        <v>114484</v>
      </c>
      <c r="J21" s="3">
        <v>1349601</v>
      </c>
      <c r="K21" s="6"/>
      <c r="L21" s="3">
        <v>4523185</v>
      </c>
      <c r="M21" s="6"/>
      <c r="N21" s="3">
        <v>981151</v>
      </c>
      <c r="O21" s="6"/>
      <c r="P21" s="3">
        <v>4066781</v>
      </c>
      <c r="Q21" s="3"/>
    </row>
    <row r="22" spans="1:17" ht="12.75">
      <c r="A22" s="3"/>
      <c r="B22" s="12">
        <v>30</v>
      </c>
      <c r="C22" s="11" t="s">
        <v>24</v>
      </c>
      <c r="D22" s="1" t="s">
        <v>22</v>
      </c>
      <c r="F22" s="3">
        <v>70</v>
      </c>
      <c r="H22" s="3">
        <v>112801</v>
      </c>
      <c r="J22" s="3">
        <v>955967</v>
      </c>
      <c r="K22" s="6"/>
      <c r="L22" s="3">
        <v>2934574</v>
      </c>
      <c r="M22" s="6"/>
      <c r="N22" s="3">
        <v>759740</v>
      </c>
      <c r="O22" s="6"/>
      <c r="P22" s="3">
        <v>2457590</v>
      </c>
      <c r="Q22" s="3"/>
    </row>
    <row r="23" spans="1:17" ht="12.75">
      <c r="A23" s="3"/>
      <c r="B23" s="12">
        <v>35</v>
      </c>
      <c r="C23" s="11" t="s">
        <v>24</v>
      </c>
      <c r="D23" s="1" t="s">
        <v>21</v>
      </c>
      <c r="F23" s="3">
        <v>26</v>
      </c>
      <c r="H23" s="3">
        <v>36000</v>
      </c>
      <c r="J23" s="3">
        <v>445320</v>
      </c>
      <c r="K23" s="6"/>
      <c r="L23" s="3">
        <v>1285515</v>
      </c>
      <c r="M23" s="6"/>
      <c r="N23" s="3">
        <v>354755</v>
      </c>
      <c r="O23" s="6"/>
      <c r="P23" s="3">
        <v>1162094</v>
      </c>
      <c r="Q23" s="3"/>
    </row>
    <row r="24" spans="1:17" ht="12.75">
      <c r="A24" s="3"/>
      <c r="B24" s="12">
        <v>40</v>
      </c>
      <c r="C24" s="11" t="s">
        <v>24</v>
      </c>
      <c r="D24" s="1" t="s">
        <v>20</v>
      </c>
      <c r="F24" s="3">
        <v>19</v>
      </c>
      <c r="H24" s="3">
        <v>18350</v>
      </c>
      <c r="J24" s="3">
        <v>339245</v>
      </c>
      <c r="K24" s="6"/>
      <c r="L24" s="3">
        <v>1352751</v>
      </c>
      <c r="M24" s="6"/>
      <c r="N24" s="3">
        <v>86334</v>
      </c>
      <c r="O24" s="6"/>
      <c r="P24" s="3">
        <v>673816</v>
      </c>
      <c r="Q24" s="3"/>
    </row>
    <row r="25" spans="1:17" ht="12.75">
      <c r="A25" s="3"/>
      <c r="B25" s="12">
        <v>45</v>
      </c>
      <c r="C25" s="11" t="s">
        <v>24</v>
      </c>
      <c r="D25" s="1" t="s">
        <v>19</v>
      </c>
      <c r="F25" s="3">
        <v>10</v>
      </c>
      <c r="H25" s="3">
        <v>13500</v>
      </c>
      <c r="J25" s="3">
        <v>351685</v>
      </c>
      <c r="K25" s="6"/>
      <c r="L25" s="3">
        <v>617120</v>
      </c>
      <c r="M25" s="6"/>
      <c r="N25" s="3">
        <v>92459</v>
      </c>
      <c r="O25" s="6"/>
      <c r="P25" s="3">
        <v>230436</v>
      </c>
      <c r="Q25" s="3"/>
    </row>
    <row r="26" spans="1:17" ht="12.75">
      <c r="A26" s="3"/>
      <c r="B26" s="12">
        <v>50</v>
      </c>
      <c r="C26" s="11" t="s">
        <v>24</v>
      </c>
      <c r="D26" s="1" t="s">
        <v>18</v>
      </c>
      <c r="F26" s="3">
        <v>5</v>
      </c>
      <c r="H26" s="3">
        <v>12750</v>
      </c>
      <c r="J26" s="3">
        <v>72965</v>
      </c>
      <c r="K26" s="6"/>
      <c r="L26" s="3">
        <v>470932</v>
      </c>
      <c r="M26" s="6"/>
      <c r="N26" s="3">
        <v>31952</v>
      </c>
      <c r="O26" s="6"/>
      <c r="P26" s="3">
        <v>360208</v>
      </c>
      <c r="Q26" s="3"/>
    </row>
    <row r="27" spans="1:17" ht="12.75">
      <c r="A27" s="3"/>
      <c r="B27" s="12">
        <v>55</v>
      </c>
      <c r="C27" s="11" t="s">
        <v>24</v>
      </c>
      <c r="D27" s="1" t="s">
        <v>17</v>
      </c>
      <c r="F27" s="3">
        <v>6</v>
      </c>
      <c r="H27" s="3">
        <v>6000</v>
      </c>
      <c r="J27" s="3">
        <v>55200</v>
      </c>
      <c r="K27" s="6"/>
      <c r="L27" s="3">
        <v>451926</v>
      </c>
      <c r="M27" s="6"/>
      <c r="N27" s="3">
        <v>21930</v>
      </c>
      <c r="O27" s="6"/>
      <c r="P27" s="3">
        <v>184489</v>
      </c>
      <c r="Q27" s="3"/>
    </row>
    <row r="28" spans="1:17" ht="12.75">
      <c r="A28" s="3"/>
      <c r="B28" s="12">
        <v>60</v>
      </c>
      <c r="C28" s="11" t="s">
        <v>24</v>
      </c>
      <c r="D28" s="1" t="s">
        <v>16</v>
      </c>
      <c r="F28" s="3">
        <v>2</v>
      </c>
      <c r="H28" s="3">
        <v>0</v>
      </c>
      <c r="J28" s="3">
        <v>0</v>
      </c>
      <c r="K28" s="6"/>
      <c r="L28" s="3">
        <v>124323</v>
      </c>
      <c r="M28" s="6"/>
      <c r="N28" s="3">
        <v>2042</v>
      </c>
      <c r="O28" s="6"/>
      <c r="P28" s="3">
        <v>63476</v>
      </c>
      <c r="Q28" s="3"/>
    </row>
    <row r="29" spans="1:17" ht="12.75">
      <c r="A29" s="3"/>
      <c r="B29" s="12">
        <v>65</v>
      </c>
      <c r="C29" s="11" t="s">
        <v>24</v>
      </c>
      <c r="D29" s="1" t="s">
        <v>15</v>
      </c>
      <c r="F29" s="3">
        <v>5</v>
      </c>
      <c r="H29" s="3">
        <v>12000</v>
      </c>
      <c r="J29" s="3">
        <v>54100</v>
      </c>
      <c r="K29" s="6"/>
      <c r="L29" s="3">
        <v>554055</v>
      </c>
      <c r="M29" s="6"/>
      <c r="N29" s="3">
        <v>28560</v>
      </c>
      <c r="O29" s="6"/>
      <c r="P29" s="3">
        <v>943562</v>
      </c>
      <c r="Q29" s="3"/>
    </row>
    <row r="30" spans="1:17" ht="12.75">
      <c r="A30" s="3"/>
      <c r="B30" s="12">
        <v>70</v>
      </c>
      <c r="C30" s="11" t="s">
        <v>24</v>
      </c>
      <c r="D30" s="1" t="s">
        <v>14</v>
      </c>
      <c r="F30" s="3">
        <v>3</v>
      </c>
      <c r="H30" s="3">
        <v>10000</v>
      </c>
      <c r="J30" s="3">
        <v>74196</v>
      </c>
      <c r="K30" s="6"/>
      <c r="L30" s="3">
        <v>710782</v>
      </c>
      <c r="M30" s="6"/>
      <c r="N30" s="3">
        <v>1552728</v>
      </c>
      <c r="O30" s="6"/>
      <c r="P30" s="3">
        <v>2939262</v>
      </c>
      <c r="Q30" s="3"/>
    </row>
    <row r="31" spans="1:17" ht="12.75">
      <c r="A31" s="3"/>
      <c r="B31" s="12">
        <v>75</v>
      </c>
      <c r="C31" s="11" t="s">
        <v>24</v>
      </c>
      <c r="D31" s="1" t="s">
        <v>13</v>
      </c>
      <c r="F31" s="3">
        <v>0</v>
      </c>
      <c r="H31" s="3">
        <v>0</v>
      </c>
      <c r="J31" s="3">
        <v>0</v>
      </c>
      <c r="K31" s="6"/>
      <c r="L31" s="3">
        <v>0</v>
      </c>
      <c r="M31" s="6"/>
      <c r="N31" s="3">
        <v>0</v>
      </c>
      <c r="O31" s="6"/>
      <c r="P31" s="3">
        <v>0</v>
      </c>
      <c r="Q31" s="3"/>
    </row>
    <row r="32" spans="1:17" ht="12.75">
      <c r="A32" s="3"/>
      <c r="B32" s="12">
        <v>80</v>
      </c>
      <c r="C32" s="11" t="s">
        <v>24</v>
      </c>
      <c r="D32" s="1" t="s">
        <v>12</v>
      </c>
      <c r="F32" s="3">
        <v>0</v>
      </c>
      <c r="H32" s="3">
        <v>0</v>
      </c>
      <c r="J32" s="3">
        <v>0</v>
      </c>
      <c r="K32" s="6"/>
      <c r="L32" s="3">
        <v>0</v>
      </c>
      <c r="M32" s="6"/>
      <c r="N32" s="3">
        <v>0</v>
      </c>
      <c r="O32" s="6"/>
      <c r="P32" s="3">
        <v>0</v>
      </c>
      <c r="Q32" s="3"/>
    </row>
    <row r="33" spans="1:17" ht="12.75">
      <c r="A33" s="3"/>
      <c r="B33" s="12">
        <v>85</v>
      </c>
      <c r="C33" s="11" t="s">
        <v>24</v>
      </c>
      <c r="D33" s="1" t="s">
        <v>11</v>
      </c>
      <c r="F33" s="3">
        <v>0</v>
      </c>
      <c r="H33" s="3">
        <v>0</v>
      </c>
      <c r="J33" s="3">
        <v>0</v>
      </c>
      <c r="K33" s="6"/>
      <c r="L33" s="3">
        <v>0</v>
      </c>
      <c r="M33" s="6"/>
      <c r="N33" s="3">
        <v>0</v>
      </c>
      <c r="O33" s="6"/>
      <c r="P33" s="3">
        <v>0</v>
      </c>
      <c r="Q33" s="3"/>
    </row>
    <row r="34" spans="1:17" ht="12.75">
      <c r="A34" s="3"/>
      <c r="B34" s="12">
        <v>90</v>
      </c>
      <c r="C34" s="11" t="s">
        <v>24</v>
      </c>
      <c r="D34" s="1" t="s">
        <v>10</v>
      </c>
      <c r="F34" s="3">
        <v>0</v>
      </c>
      <c r="H34" s="3">
        <v>0</v>
      </c>
      <c r="J34" s="3">
        <v>0</v>
      </c>
      <c r="K34" s="6"/>
      <c r="L34" s="3">
        <v>0</v>
      </c>
      <c r="M34" s="6"/>
      <c r="N34" s="3">
        <v>0</v>
      </c>
      <c r="O34" s="6"/>
      <c r="P34" s="3">
        <v>0</v>
      </c>
      <c r="Q34" s="3"/>
    </row>
    <row r="35" spans="1:17" ht="12.75">
      <c r="A35" s="3"/>
      <c r="B35" s="12">
        <v>95</v>
      </c>
      <c r="C35" s="11" t="s">
        <v>24</v>
      </c>
      <c r="D35" s="1" t="s">
        <v>9</v>
      </c>
      <c r="F35" s="3">
        <v>0</v>
      </c>
      <c r="H35" s="3">
        <v>0</v>
      </c>
      <c r="J35" s="3">
        <v>0</v>
      </c>
      <c r="K35" s="6"/>
      <c r="L35" s="3">
        <v>0</v>
      </c>
      <c r="M35" s="6"/>
      <c r="N35" s="3">
        <v>0</v>
      </c>
      <c r="O35" s="6"/>
      <c r="P35" s="3">
        <v>0</v>
      </c>
      <c r="Q35" s="3"/>
    </row>
    <row r="36" spans="1:17" ht="12.75">
      <c r="A36" s="7"/>
      <c r="B36" s="169" t="s">
        <v>8</v>
      </c>
      <c r="C36" s="169"/>
      <c r="D36" s="169"/>
      <c r="E36" s="10"/>
      <c r="F36" s="8">
        <v>2</v>
      </c>
      <c r="G36" s="10"/>
      <c r="H36" s="8">
        <v>0</v>
      </c>
      <c r="I36" s="10"/>
      <c r="J36" s="8">
        <v>40787</v>
      </c>
      <c r="K36" s="9"/>
      <c r="L36" s="8">
        <v>390111</v>
      </c>
      <c r="M36" s="9"/>
      <c r="N36" s="8">
        <v>620253</v>
      </c>
      <c r="O36" s="9"/>
      <c r="P36" s="8">
        <v>1157801</v>
      </c>
      <c r="Q36" s="7"/>
    </row>
    <row r="37" spans="1:17" ht="12.75">
      <c r="A37" s="3"/>
      <c r="B37" s="5" t="s">
        <v>7</v>
      </c>
      <c r="C37" s="4"/>
      <c r="D37" s="4"/>
      <c r="F37" s="3">
        <f>SUM(F21:F36)</f>
        <v>274</v>
      </c>
      <c r="H37" s="3">
        <f>SUM(H21:H36)</f>
        <v>335885</v>
      </c>
      <c r="J37" s="3">
        <f>SUM(J21:J36)</f>
        <v>3739066</v>
      </c>
      <c r="K37" s="6"/>
      <c r="L37" s="3">
        <f>SUM(L21:L36)</f>
        <v>13415274</v>
      </c>
      <c r="M37" s="6"/>
      <c r="N37" s="3">
        <f>SUM(N21:N36)</f>
        <v>4531904</v>
      </c>
      <c r="O37" s="6"/>
      <c r="P37" s="3">
        <f>SUM(P21:P36)</f>
        <v>14239515</v>
      </c>
      <c r="Q37" s="3"/>
    </row>
    <row r="38" spans="1:17" ht="12.75">
      <c r="A38" s="2"/>
      <c r="L38" s="2"/>
      <c r="P38" s="2"/>
      <c r="Q38" s="2"/>
    </row>
    <row r="39" spans="1:17" ht="12.75">
      <c r="A39" s="3"/>
      <c r="B39" s="5" t="s">
        <v>6</v>
      </c>
      <c r="C39" s="4"/>
      <c r="F39" s="3">
        <v>2</v>
      </c>
      <c r="H39" s="3">
        <v>0</v>
      </c>
      <c r="J39" s="3">
        <v>128400</v>
      </c>
      <c r="K39" s="6"/>
      <c r="L39" s="3">
        <v>1333045</v>
      </c>
      <c r="M39" s="6"/>
      <c r="N39" s="3">
        <v>2088623</v>
      </c>
      <c r="O39" s="6"/>
      <c r="P39" s="3">
        <v>7897340</v>
      </c>
      <c r="Q39" s="3"/>
    </row>
    <row r="40" spans="1:17" ht="12.75">
      <c r="A40" s="2"/>
      <c r="L40" s="2"/>
      <c r="P40" s="2"/>
      <c r="Q40" s="2"/>
    </row>
    <row r="41" spans="1:17" ht="12.75">
      <c r="A41" s="3"/>
      <c r="B41" s="5" t="s">
        <v>5</v>
      </c>
      <c r="C41" s="4"/>
      <c r="F41" s="3">
        <f>F19+F37+F39</f>
        <v>5900</v>
      </c>
      <c r="H41" s="3">
        <f>H19+H37+H39</f>
        <v>2200782</v>
      </c>
      <c r="J41" s="3">
        <f>J19+J37+J39</f>
        <v>30262702</v>
      </c>
      <c r="L41" s="3">
        <f>L19+L37+L39</f>
        <v>85928939</v>
      </c>
      <c r="N41" s="3">
        <f>N19+N37+N39</f>
        <v>28987770</v>
      </c>
      <c r="P41" s="3">
        <f>P19+P37+P39</f>
        <v>98238160</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WCIRB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Duc Ta</cp:lastModifiedBy>
  <cp:lastPrinted>2018-06-26T22:11:22Z</cp:lastPrinted>
  <dcterms:created xsi:type="dcterms:W3CDTF">2017-06-21T17:35:32Z</dcterms:created>
  <dcterms:modified xsi:type="dcterms:W3CDTF">2019-06-29T00:26:53Z</dcterms:modified>
  <cp:category/>
  <cp:version/>
  <cp:contentType/>
  <cp:contentStatus/>
</cp:coreProperties>
</file>