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I:\11759_1_New\2022_Report\Exhibits\PDF CY2021Exhibits\"/>
    </mc:Choice>
  </mc:AlternateContent>
  <xr:revisionPtr revIDLastSave="0" documentId="13_ncr:1_{4379F638-BD76-4D34-84F1-6F43C7B66EC7}" xr6:coauthVersionLast="47" xr6:coauthVersionMax="47" xr10:uidLastSave="{00000000-0000-0000-0000-000000000000}"/>
  <bookViews>
    <workbookView xWindow="13095" yWindow="225" windowWidth="15135" windowHeight="14760" tabRatio="749" activeTab="11" xr2:uid="{00000000-000D-0000-FFFF-FFFF00000000}"/>
  </bookViews>
  <sheets>
    <sheet name="Exh1.1" sheetId="19" r:id="rId1"/>
    <sheet name="Exh1.4-1.6" sheetId="18" r:id="rId2"/>
    <sheet name="Exh2.1" sheetId="17" r:id="rId3"/>
    <sheet name="Exh3.1" sheetId="10" r:id="rId4"/>
    <sheet name="Exh4" sheetId="4" r:id="rId5"/>
    <sheet name="Exh5" sheetId="5" r:id="rId6"/>
    <sheet name="Exh6" sheetId="6" r:id="rId7"/>
    <sheet name="Exh7" sheetId="7" r:id="rId8"/>
    <sheet name="Exh8" sheetId="8" r:id="rId9"/>
    <sheet name="Exh9" sheetId="9" r:id="rId10"/>
    <sheet name="Exh11" sheetId="11" r:id="rId11"/>
    <sheet name="Exh12" sheetId="16" r:id="rId12"/>
    <sheet name="Exh13" sheetId="24" r:id="rId13"/>
    <sheet name="Exh14" sheetId="25" r:id="rId14"/>
    <sheet name="Exh15" sheetId="26" r:id="rId15"/>
    <sheet name="Notice" sheetId="27" r:id="rId16"/>
  </sheets>
  <externalReferences>
    <externalReference r:id="rId17"/>
    <externalReference r:id="rId18"/>
  </externalReferences>
  <definedNames>
    <definedName name="_xlnm._FilterDatabase" localSheetId="12" hidden="1">'Exh13'!$A$4:$D$81</definedName>
    <definedName name="Incurred_Indemnity">'[1]PDR Intervals'!$F$1:$F$122</definedName>
    <definedName name="Incurred_Medical">'[1]PDR Intervals'!$H$1:$H$122</definedName>
    <definedName name="Number_of_Claims">'[1]PDR Intervals'!$C$1:$C$122</definedName>
    <definedName name="Paid_Indemnity">'[1]PDR Intervals'!$E$1:$E$122</definedName>
    <definedName name="Paid_Medical">'[1]PDR Intervals'!$G$1:$G$122</definedName>
    <definedName name="PDRInterval">'[1]PDR Intervals'!$B$1:$B$122</definedName>
    <definedName name="_xlnm.Print_Area" localSheetId="13">'Exh14'!$A$1:$K$64</definedName>
    <definedName name="TypeOfInjury">'[1]PDR Intervals'!$I$1:$I$122</definedName>
    <definedName name="Voucher_VR">'[1]PDR Intervals'!$D$1:$D$122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53" i="16" l="1"/>
  <c r="J45" i="16"/>
  <c r="H61" i="25"/>
  <c r="D61" i="25"/>
  <c r="H83" i="24"/>
  <c r="D83" i="24"/>
  <c r="T4" i="11"/>
  <c r="P4" i="11"/>
  <c r="L4" i="11"/>
  <c r="H4" i="11"/>
  <c r="J14" i="16" l="1"/>
  <c r="J13" i="16"/>
  <c r="H51" i="16"/>
  <c r="H48" i="16"/>
  <c r="H45" i="16"/>
  <c r="L5" i="16"/>
  <c r="N5" i="16"/>
  <c r="K10" i="10"/>
  <c r="K8" i="10"/>
  <c r="K25" i="10"/>
  <c r="K22" i="10"/>
  <c r="K20" i="10"/>
  <c r="K18" i="10"/>
  <c r="H53" i="16" l="1"/>
  <c r="F58" i="18"/>
  <c r="F59" i="18"/>
  <c r="F60" i="18"/>
  <c r="F61" i="18"/>
  <c r="F62" i="18"/>
  <c r="D34" i="19"/>
  <c r="D26" i="19"/>
  <c r="D18" i="19"/>
  <c r="J33" i="16" l="1"/>
  <c r="J34" i="16"/>
  <c r="J24" i="16"/>
  <c r="D62" i="26"/>
  <c r="F13" i="26" s="1"/>
  <c r="F9" i="26" l="1"/>
  <c r="F17" i="26"/>
  <c r="F21" i="26"/>
  <c r="F25" i="26"/>
  <c r="F29" i="26"/>
  <c r="F33" i="26"/>
  <c r="F37" i="26"/>
  <c r="F41" i="26"/>
  <c r="F45" i="26"/>
  <c r="F49" i="26"/>
  <c r="F53" i="26"/>
  <c r="F57" i="26"/>
  <c r="F56" i="25"/>
  <c r="F52" i="25"/>
  <c r="F48" i="25"/>
  <c r="F44" i="25"/>
  <c r="F40" i="25"/>
  <c r="F36" i="25"/>
  <c r="F32" i="25"/>
  <c r="F28" i="25"/>
  <c r="F24" i="25"/>
  <c r="F20" i="25"/>
  <c r="F16" i="25"/>
  <c r="F12" i="25"/>
  <c r="F8" i="25"/>
  <c r="F57" i="25"/>
  <c r="F53" i="25"/>
  <c r="F41" i="25"/>
  <c r="F37" i="25"/>
  <c r="F25" i="25"/>
  <c r="F21" i="25"/>
  <c r="F17" i="25"/>
  <c r="F13" i="25"/>
  <c r="F49" i="25"/>
  <c r="F45" i="25"/>
  <c r="F33" i="25"/>
  <c r="F29" i="25"/>
  <c r="F9" i="25"/>
  <c r="F10" i="25"/>
  <c r="F14" i="25"/>
  <c r="F18" i="25"/>
  <c r="F22" i="25"/>
  <c r="F26" i="25"/>
  <c r="F30" i="25"/>
  <c r="F34" i="25"/>
  <c r="F38" i="25"/>
  <c r="F42" i="25"/>
  <c r="F46" i="25"/>
  <c r="F50" i="25"/>
  <c r="F54" i="25"/>
  <c r="F58" i="25"/>
  <c r="F54" i="26"/>
  <c r="F50" i="26"/>
  <c r="F46" i="26"/>
  <c r="F42" i="26"/>
  <c r="F38" i="26"/>
  <c r="F34" i="26"/>
  <c r="F30" i="26"/>
  <c r="F26" i="26"/>
  <c r="F22" i="26"/>
  <c r="F18" i="26"/>
  <c r="F14" i="26"/>
  <c r="F10" i="26"/>
  <c r="F6" i="26"/>
  <c r="F59" i="26"/>
  <c r="F47" i="26"/>
  <c r="F35" i="26"/>
  <c r="F27" i="26"/>
  <c r="F55" i="26"/>
  <c r="F51" i="26"/>
  <c r="F43" i="26"/>
  <c r="F39" i="26"/>
  <c r="F31" i="26"/>
  <c r="F23" i="26"/>
  <c r="F19" i="26"/>
  <c r="F15" i="26"/>
  <c r="F11" i="26"/>
  <c r="F7" i="26"/>
  <c r="F8" i="26"/>
  <c r="F12" i="26"/>
  <c r="F16" i="26"/>
  <c r="F20" i="26"/>
  <c r="F24" i="26"/>
  <c r="F28" i="26"/>
  <c r="F32" i="26"/>
  <c r="F36" i="26"/>
  <c r="F40" i="26"/>
  <c r="F44" i="26"/>
  <c r="F48" i="26"/>
  <c r="F52" i="26"/>
  <c r="F56" i="26"/>
  <c r="F58" i="26"/>
  <c r="F60" i="26"/>
  <c r="F7" i="25"/>
  <c r="F11" i="25"/>
  <c r="F15" i="25"/>
  <c r="F19" i="25"/>
  <c r="F23" i="25"/>
  <c r="F27" i="25"/>
  <c r="F31" i="25"/>
  <c r="F35" i="25"/>
  <c r="F39" i="25"/>
  <c r="F43" i="25"/>
  <c r="F47" i="25"/>
  <c r="F51" i="25"/>
  <c r="F55" i="25"/>
  <c r="F46" i="24"/>
  <c r="F6" i="25"/>
  <c r="J71" i="24"/>
  <c r="J11" i="25"/>
  <c r="H62" i="26"/>
  <c r="J9" i="26" s="1"/>
  <c r="F61" i="25" l="1"/>
  <c r="J21" i="26"/>
  <c r="J10" i="26"/>
  <c r="J46" i="26"/>
  <c r="J42" i="26"/>
  <c r="J38" i="26"/>
  <c r="J14" i="26"/>
  <c r="J6" i="26"/>
  <c r="J53" i="26"/>
  <c r="J12" i="25"/>
  <c r="J27" i="25"/>
  <c r="J44" i="25"/>
  <c r="J39" i="24"/>
  <c r="J74" i="24"/>
  <c r="J54" i="24"/>
  <c r="J70" i="24"/>
  <c r="J34" i="24"/>
  <c r="J78" i="24"/>
  <c r="J42" i="24"/>
  <c r="J81" i="24"/>
  <c r="J73" i="24"/>
  <c r="J61" i="24"/>
  <c r="J53" i="24"/>
  <c r="J33" i="24"/>
  <c r="J25" i="24"/>
  <c r="J21" i="24"/>
  <c r="J9" i="24"/>
  <c r="J50" i="24"/>
  <c r="J46" i="24"/>
  <c r="J77" i="24"/>
  <c r="J69" i="24"/>
  <c r="J65" i="24"/>
  <c r="J57" i="24"/>
  <c r="J49" i="24"/>
  <c r="J45" i="24"/>
  <c r="J41" i="24"/>
  <c r="J37" i="24"/>
  <c r="J29" i="24"/>
  <c r="J17" i="24"/>
  <c r="J13" i="24"/>
  <c r="J66" i="24"/>
  <c r="J62" i="24"/>
  <c r="J58" i="24"/>
  <c r="J38" i="24"/>
  <c r="J18" i="24"/>
  <c r="J14" i="24"/>
  <c r="J30" i="24"/>
  <c r="J6" i="24"/>
  <c r="J10" i="24"/>
  <c r="J22" i="24"/>
  <c r="J26" i="24"/>
  <c r="J79" i="24"/>
  <c r="J47" i="24"/>
  <c r="J11" i="24"/>
  <c r="F59" i="24"/>
  <c r="J27" i="24"/>
  <c r="J80" i="24"/>
  <c r="J52" i="25"/>
  <c r="J20" i="25"/>
  <c r="J59" i="26"/>
  <c r="J29" i="26"/>
  <c r="J68" i="24"/>
  <c r="J19" i="24"/>
  <c r="F66" i="24"/>
  <c r="F34" i="24"/>
  <c r="J35" i="25"/>
  <c r="J75" i="24"/>
  <c r="J43" i="24"/>
  <c r="F55" i="24"/>
  <c r="F6" i="24"/>
  <c r="J44" i="24"/>
  <c r="J48" i="25"/>
  <c r="J16" i="25"/>
  <c r="J57" i="26"/>
  <c r="J25" i="26"/>
  <c r="J64" i="24"/>
  <c r="J15" i="24"/>
  <c r="F62" i="24"/>
  <c r="F30" i="24"/>
  <c r="J31" i="25"/>
  <c r="J8" i="24"/>
  <c r="J34" i="26"/>
  <c r="J67" i="24"/>
  <c r="J35" i="24"/>
  <c r="F79" i="24"/>
  <c r="F47" i="24"/>
  <c r="F27" i="24"/>
  <c r="F23" i="24"/>
  <c r="J40" i="25"/>
  <c r="J8" i="25"/>
  <c r="J49" i="26"/>
  <c r="J17" i="26"/>
  <c r="J56" i="24"/>
  <c r="F54" i="24"/>
  <c r="J55" i="25"/>
  <c r="J23" i="25"/>
  <c r="J60" i="24"/>
  <c r="J30" i="26"/>
  <c r="J31" i="24"/>
  <c r="F75" i="24"/>
  <c r="F43" i="24"/>
  <c r="F11" i="24"/>
  <c r="F7" i="24"/>
  <c r="J36" i="25"/>
  <c r="J23" i="24"/>
  <c r="J45" i="26"/>
  <c r="J13" i="26"/>
  <c r="J52" i="24"/>
  <c r="F50" i="24"/>
  <c r="J51" i="25"/>
  <c r="J19" i="25"/>
  <c r="J36" i="24"/>
  <c r="F58" i="24"/>
  <c r="J63" i="24"/>
  <c r="J58" i="26"/>
  <c r="J26" i="26"/>
  <c r="J59" i="24"/>
  <c r="F15" i="24"/>
  <c r="F71" i="24"/>
  <c r="F39" i="24"/>
  <c r="F18" i="24"/>
  <c r="F14" i="24"/>
  <c r="J32" i="25"/>
  <c r="J28" i="24"/>
  <c r="J41" i="26"/>
  <c r="J48" i="24"/>
  <c r="F78" i="24"/>
  <c r="J47" i="25"/>
  <c r="J15" i="25"/>
  <c r="F81" i="24"/>
  <c r="F77" i="24"/>
  <c r="F45" i="24"/>
  <c r="F57" i="24"/>
  <c r="F41" i="24"/>
  <c r="F73" i="24"/>
  <c r="F49" i="24"/>
  <c r="F40" i="24"/>
  <c r="F36" i="24"/>
  <c r="F32" i="24"/>
  <c r="F28" i="24"/>
  <c r="F24" i="24"/>
  <c r="F20" i="24"/>
  <c r="F16" i="24"/>
  <c r="F12" i="24"/>
  <c r="F69" i="24"/>
  <c r="F61" i="24"/>
  <c r="F53" i="24"/>
  <c r="F37" i="24"/>
  <c r="F33" i="24"/>
  <c r="F29" i="24"/>
  <c r="F80" i="24"/>
  <c r="F76" i="24"/>
  <c r="F72" i="24"/>
  <c r="F68" i="24"/>
  <c r="F64" i="24"/>
  <c r="F60" i="24"/>
  <c r="F56" i="24"/>
  <c r="F52" i="24"/>
  <c r="F48" i="24"/>
  <c r="F44" i="24"/>
  <c r="F8" i="24"/>
  <c r="F65" i="24"/>
  <c r="F13" i="24"/>
  <c r="F9" i="24"/>
  <c r="F25" i="24"/>
  <c r="F17" i="24"/>
  <c r="F21" i="24"/>
  <c r="F51" i="24"/>
  <c r="J55" i="26"/>
  <c r="J51" i="26"/>
  <c r="J47" i="26"/>
  <c r="J43" i="26"/>
  <c r="J39" i="26"/>
  <c r="J35" i="26"/>
  <c r="J31" i="26"/>
  <c r="J27" i="26"/>
  <c r="J23" i="26"/>
  <c r="J19" i="26"/>
  <c r="J15" i="26"/>
  <c r="J11" i="26"/>
  <c r="J7" i="26"/>
  <c r="J44" i="26"/>
  <c r="J36" i="26"/>
  <c r="J28" i="26"/>
  <c r="J16" i="26"/>
  <c r="J8" i="26"/>
  <c r="J60" i="26"/>
  <c r="J56" i="26"/>
  <c r="J52" i="26"/>
  <c r="J48" i="26"/>
  <c r="J40" i="26"/>
  <c r="J32" i="26"/>
  <c r="J24" i="26"/>
  <c r="J20" i="26"/>
  <c r="J12" i="26"/>
  <c r="J22" i="26"/>
  <c r="J55" i="24"/>
  <c r="F22" i="24"/>
  <c r="F62" i="26"/>
  <c r="F67" i="24"/>
  <c r="F35" i="24"/>
  <c r="J16" i="24"/>
  <c r="J24" i="24"/>
  <c r="J28" i="25"/>
  <c r="J12" i="24"/>
  <c r="J37" i="26"/>
  <c r="J76" i="24"/>
  <c r="J40" i="24"/>
  <c r="F74" i="24"/>
  <c r="F42" i="24"/>
  <c r="J43" i="25"/>
  <c r="F10" i="24"/>
  <c r="F19" i="24"/>
  <c r="J54" i="26"/>
  <c r="J57" i="25"/>
  <c r="J53" i="25"/>
  <c r="J49" i="25"/>
  <c r="J45" i="25"/>
  <c r="J41" i="25"/>
  <c r="J37" i="25"/>
  <c r="J33" i="25"/>
  <c r="J29" i="25"/>
  <c r="J25" i="25"/>
  <c r="J21" i="25"/>
  <c r="J17" i="25"/>
  <c r="J13" i="25"/>
  <c r="J9" i="25"/>
  <c r="J58" i="25"/>
  <c r="J54" i="25"/>
  <c r="J42" i="25"/>
  <c r="J38" i="25"/>
  <c r="J26" i="25"/>
  <c r="J22" i="25"/>
  <c r="J14" i="25"/>
  <c r="J50" i="25"/>
  <c r="J46" i="25"/>
  <c r="J34" i="25"/>
  <c r="J30" i="25"/>
  <c r="J18" i="25"/>
  <c r="J10" i="25"/>
  <c r="J6" i="25"/>
  <c r="J50" i="26"/>
  <c r="J18" i="26"/>
  <c r="J51" i="24"/>
  <c r="J20" i="24"/>
  <c r="F63" i="24"/>
  <c r="F31" i="24"/>
  <c r="J7" i="24"/>
  <c r="J56" i="25"/>
  <c r="J24" i="25"/>
  <c r="F26" i="24"/>
  <c r="J33" i="26"/>
  <c r="J72" i="24"/>
  <c r="J32" i="24"/>
  <c r="F70" i="24"/>
  <c r="F38" i="24"/>
  <c r="J39" i="25"/>
  <c r="J7" i="25"/>
  <c r="J61" i="25" l="1"/>
  <c r="J83" i="24"/>
  <c r="F83" i="24"/>
  <c r="J62" i="26"/>
  <c r="D24" i="18" l="1"/>
  <c r="F8" i="18" s="1"/>
  <c r="F7" i="19" l="1"/>
  <c r="G13" i="19" l="1"/>
  <c r="G22" i="19"/>
  <c r="G23" i="19"/>
  <c r="G24" i="19"/>
  <c r="G25" i="19"/>
  <c r="G30" i="19"/>
  <c r="G18" i="19"/>
  <c r="G31" i="19"/>
  <c r="G27" i="19"/>
  <c r="G21" i="19"/>
  <c r="G28" i="19"/>
  <c r="G32" i="19"/>
  <c r="G20" i="19"/>
  <c r="G29" i="19"/>
  <c r="G19" i="19"/>
  <c r="G33" i="19"/>
  <c r="G26" i="19"/>
  <c r="G34" i="19" l="1"/>
  <c r="B27" i="18" l="1"/>
  <c r="H35" i="16" l="1"/>
  <c r="H20" i="16"/>
  <c r="H15" i="16"/>
  <c r="H29" i="16"/>
  <c r="P5" i="16"/>
  <c r="R5" i="16" s="1"/>
  <c r="T5" i="16" s="1"/>
  <c r="V5" i="16" s="1"/>
  <c r="X5" i="16" s="1"/>
  <c r="Z5" i="16" s="1"/>
  <c r="AB5" i="16" s="1"/>
  <c r="AD5" i="16" s="1"/>
  <c r="AF5" i="16" s="1"/>
  <c r="AH5" i="16" s="1"/>
  <c r="Q16" i="17"/>
  <c r="P16" i="17"/>
  <c r="O16" i="17"/>
  <c r="M16" i="17"/>
  <c r="L16" i="17"/>
  <c r="K16" i="17"/>
  <c r="I16" i="17"/>
  <c r="H16" i="17"/>
  <c r="G16" i="17"/>
  <c r="E16" i="17"/>
  <c r="G88" i="18"/>
  <c r="G63" i="18"/>
  <c r="G24" i="18"/>
  <c r="H24" i="18"/>
  <c r="I24" i="18"/>
  <c r="J24" i="18"/>
  <c r="K24" i="18"/>
  <c r="D16" i="17"/>
  <c r="C16" i="17"/>
  <c r="H88" i="18"/>
  <c r="H63" i="18"/>
  <c r="J35" i="16"/>
  <c r="J20" i="16"/>
  <c r="V15" i="11"/>
  <c r="T15" i="11"/>
  <c r="R15" i="11"/>
  <c r="P15" i="11"/>
  <c r="N15" i="11"/>
  <c r="L15" i="11"/>
  <c r="J15" i="11"/>
  <c r="H15" i="11"/>
  <c r="F15" i="11"/>
  <c r="D15" i="11"/>
  <c r="K63" i="18"/>
  <c r="J63" i="18"/>
  <c r="I63" i="18"/>
  <c r="K88" i="18"/>
  <c r="J88" i="18"/>
  <c r="I88" i="18"/>
  <c r="D88" i="18"/>
  <c r="D63" i="18"/>
  <c r="F53" i="18" s="1"/>
  <c r="H16" i="10"/>
  <c r="H28" i="10" s="1"/>
  <c r="P19" i="4"/>
  <c r="N19" i="4"/>
  <c r="L19" i="4"/>
  <c r="J19" i="4"/>
  <c r="H19" i="4"/>
  <c r="F19" i="4"/>
  <c r="P19" i="5"/>
  <c r="N19" i="5"/>
  <c r="L19" i="5"/>
  <c r="J19" i="5"/>
  <c r="H19" i="5"/>
  <c r="F19" i="5"/>
  <c r="P19" i="6"/>
  <c r="N19" i="6"/>
  <c r="L19" i="6"/>
  <c r="J19" i="6"/>
  <c r="H19" i="6"/>
  <c r="F19" i="6"/>
  <c r="P19" i="7"/>
  <c r="N19" i="7"/>
  <c r="L19" i="7"/>
  <c r="J19" i="7"/>
  <c r="H19" i="7"/>
  <c r="F19" i="7"/>
  <c r="P19" i="8"/>
  <c r="N19" i="8"/>
  <c r="L19" i="8"/>
  <c r="J19" i="8"/>
  <c r="H19" i="8"/>
  <c r="F19" i="8"/>
  <c r="P19" i="9"/>
  <c r="N19" i="9"/>
  <c r="L19" i="9"/>
  <c r="J19" i="9"/>
  <c r="H19" i="9"/>
  <c r="F19" i="9"/>
  <c r="F22" i="18"/>
  <c r="F16" i="18"/>
  <c r="J14" i="10" l="1"/>
  <c r="J15" i="10"/>
  <c r="J13" i="10"/>
  <c r="H25" i="16"/>
  <c r="F55" i="18"/>
  <c r="F52" i="18"/>
  <c r="F45" i="18"/>
  <c r="E15" i="11"/>
  <c r="F56" i="18"/>
  <c r="F40" i="18"/>
  <c r="Q15" i="11"/>
  <c r="M15" i="11"/>
  <c r="F41" i="18"/>
  <c r="F57" i="18"/>
  <c r="F47" i="18"/>
  <c r="F42" i="18"/>
  <c r="F54" i="18"/>
  <c r="F48" i="18"/>
  <c r="F44" i="18"/>
  <c r="F46" i="18"/>
  <c r="F49" i="18"/>
  <c r="K16" i="10"/>
  <c r="F21" i="18"/>
  <c r="F12" i="18"/>
  <c r="F10" i="18"/>
  <c r="F51" i="18"/>
  <c r="F20" i="18"/>
  <c r="F19" i="18"/>
  <c r="F15" i="18"/>
  <c r="F50" i="18"/>
  <c r="F13" i="18"/>
  <c r="F14" i="18"/>
  <c r="F43" i="18"/>
  <c r="F17" i="18"/>
  <c r="F11" i="18"/>
  <c r="F18" i="18"/>
  <c r="F9" i="18"/>
  <c r="F8" i="19"/>
  <c r="F17" i="19"/>
  <c r="F20" i="19"/>
  <c r="F22" i="19"/>
  <c r="F16" i="19"/>
  <c r="F10" i="19"/>
  <c r="F25" i="19"/>
  <c r="F21" i="19"/>
  <c r="F14" i="19"/>
  <c r="F23" i="19"/>
  <c r="F9" i="19"/>
  <c r="F13" i="19"/>
  <c r="F19" i="19"/>
  <c r="F15" i="19"/>
  <c r="F24" i="19"/>
  <c r="F11" i="19"/>
  <c r="F12" i="19"/>
  <c r="F18" i="19"/>
  <c r="F63" i="18" l="1"/>
  <c r="U15" i="11"/>
  <c r="I15" i="11"/>
  <c r="K28" i="10"/>
  <c r="F24" i="18"/>
  <c r="F88" i="18"/>
  <c r="G8" i="19"/>
  <c r="G16" i="19"/>
  <c r="G14" i="19"/>
  <c r="G11" i="19"/>
  <c r="G7" i="19"/>
  <c r="G12" i="19"/>
  <c r="G9" i="19"/>
  <c r="G15" i="19"/>
  <c r="G10" i="19"/>
  <c r="G17" i="19"/>
  <c r="F26" i="19"/>
  <c r="H37" i="6" l="1"/>
  <c r="H41" i="6" s="1"/>
  <c r="J37" i="5"/>
  <c r="J41" i="5" s="1"/>
  <c r="J37" i="4"/>
  <c r="J41" i="4" s="1"/>
  <c r="P37" i="5"/>
  <c r="P41" i="5" s="1"/>
  <c r="L37" i="4"/>
  <c r="L41" i="4" s="1"/>
  <c r="L37" i="7"/>
  <c r="L41" i="7" s="1"/>
  <c r="J37" i="6"/>
  <c r="J41" i="6" s="1"/>
  <c r="L37" i="8"/>
  <c r="L41" i="8" s="1"/>
  <c r="P37" i="7"/>
  <c r="P41" i="7" s="1"/>
  <c r="N37" i="9"/>
  <c r="N41" i="9" s="1"/>
  <c r="F37" i="8"/>
  <c r="F41" i="8" s="1"/>
  <c r="L37" i="9"/>
  <c r="L41" i="9" s="1"/>
  <c r="F37" i="4"/>
  <c r="F41" i="4" s="1"/>
  <c r="P37" i="8"/>
  <c r="P41" i="8" s="1"/>
  <c r="P37" i="9"/>
  <c r="P41" i="9" s="1"/>
  <c r="H37" i="7"/>
  <c r="H41" i="7" s="1"/>
  <c r="F37" i="7"/>
  <c r="F41" i="7" s="1"/>
  <c r="H37" i="8"/>
  <c r="H41" i="8" s="1"/>
  <c r="H37" i="9"/>
  <c r="H41" i="9" s="1"/>
  <c r="F37" i="6"/>
  <c r="F41" i="6" s="1"/>
  <c r="F37" i="5"/>
  <c r="F41" i="5" s="1"/>
  <c r="L37" i="5"/>
  <c r="L41" i="5" s="1"/>
  <c r="P37" i="4"/>
  <c r="P41" i="4" s="1"/>
  <c r="L37" i="6"/>
  <c r="L41" i="6" s="1"/>
  <c r="N37" i="8"/>
  <c r="N41" i="8" s="1"/>
  <c r="J37" i="7"/>
  <c r="J41" i="7" s="1"/>
  <c r="N37" i="4"/>
  <c r="N41" i="4" s="1"/>
  <c r="H37" i="4"/>
  <c r="H41" i="4" s="1"/>
  <c r="N37" i="6"/>
  <c r="N41" i="6" s="1"/>
  <c r="F37" i="9"/>
  <c r="F41" i="9" s="1"/>
  <c r="J37" i="9"/>
  <c r="J41" i="9" s="1"/>
  <c r="N37" i="7"/>
  <c r="N41" i="7" s="1"/>
  <c r="H37" i="5"/>
  <c r="H41" i="5" s="1"/>
  <c r="N37" i="5"/>
  <c r="N41" i="5" s="1"/>
  <c r="P37" i="6"/>
  <c r="P41" i="6" s="1"/>
  <c r="J37" i="8"/>
  <c r="J41" i="8" s="1"/>
  <c r="J23" i="16" l="1"/>
  <c r="J25" i="16" s="1"/>
  <c r="J15" i="16"/>
  <c r="J29" i="16" l="1"/>
  <c r="J48" i="16" s="1"/>
</calcChain>
</file>

<file path=xl/sharedStrings.xml><?xml version="1.0" encoding="utf-8"?>
<sst xmlns="http://schemas.openxmlformats.org/spreadsheetml/2006/main" count="1132" uniqueCount="524">
  <si>
    <t>04</t>
  </si>
  <si>
    <t>03</t>
  </si>
  <si>
    <t>02</t>
  </si>
  <si>
    <t>Psychiatric and Mental Stress Injuries</t>
  </si>
  <si>
    <t>Source:  WCIRB unit statistical data at first report level</t>
  </si>
  <si>
    <t>Grand Total</t>
  </si>
  <si>
    <t>Permanent Total</t>
  </si>
  <si>
    <t>Major Total</t>
  </si>
  <si>
    <t>Unknown</t>
  </si>
  <si>
    <t>99</t>
  </si>
  <si>
    <t>94</t>
  </si>
  <si>
    <t>89</t>
  </si>
  <si>
    <t>84</t>
  </si>
  <si>
    <t>79</t>
  </si>
  <si>
    <t>74</t>
  </si>
  <si>
    <t>69</t>
  </si>
  <si>
    <t>64</t>
  </si>
  <si>
    <t>59</t>
  </si>
  <si>
    <t>54</t>
  </si>
  <si>
    <t>49</t>
  </si>
  <si>
    <t>44</t>
  </si>
  <si>
    <t>39</t>
  </si>
  <si>
    <t>34</t>
  </si>
  <si>
    <t>29</t>
  </si>
  <si>
    <t>-</t>
  </si>
  <si>
    <t>Minor Total</t>
  </si>
  <si>
    <t>Medical($)</t>
  </si>
  <si>
    <t>Claims</t>
  </si>
  <si>
    <t>Disability</t>
  </si>
  <si>
    <t>Indemnity($)</t>
  </si>
  <si>
    <t>Voc. Rehab.($)</t>
  </si>
  <si>
    <t>Incurred</t>
  </si>
  <si>
    <t>Paid</t>
  </si>
  <si>
    <t>Number of</t>
  </si>
  <si>
    <t>Percent</t>
  </si>
  <si>
    <t>Ed. Voucher/</t>
  </si>
  <si>
    <t>Exhibit 5</t>
  </si>
  <si>
    <t>Exhibit 4</t>
  </si>
  <si>
    <t>Back Injuries</t>
  </si>
  <si>
    <t>Slip and Fall Injuries</t>
  </si>
  <si>
    <t>Exhibit 6</t>
  </si>
  <si>
    <t>Exhibit 7</t>
  </si>
  <si>
    <t>Exhibit 8</t>
  </si>
  <si>
    <t>Exhibit 9</t>
  </si>
  <si>
    <t>All Injuries</t>
  </si>
  <si>
    <t>Other Cumulative Injuries</t>
  </si>
  <si>
    <t>Carpel Tunnel / Repetitive Motion Injuries</t>
  </si>
  <si>
    <t>Indemnity</t>
  </si>
  <si>
    <t>Percentage of</t>
  </si>
  <si>
    <t>Benefit Type</t>
  </si>
  <si>
    <t>Paid ($ in Thousands)</t>
  </si>
  <si>
    <t>Total Indemnity Paid</t>
  </si>
  <si>
    <t>Temporary Disability*</t>
  </si>
  <si>
    <t>Permanent Total Disability*</t>
  </si>
  <si>
    <t>Permanent Partial Disability*</t>
  </si>
  <si>
    <t>Total Permanent Partial</t>
  </si>
  <si>
    <t>Death*</t>
  </si>
  <si>
    <t>Funeral Expenses</t>
  </si>
  <si>
    <t>Life Pensions</t>
  </si>
  <si>
    <t>Vocational Rehabilitation/</t>
  </si>
  <si>
    <t>Non-Transferable Education Vouchers*</t>
  </si>
  <si>
    <t>Note: Single Sum Settlement and Other Indemnity payments have been allocated to the</t>
  </si>
  <si>
    <t>benefit categories shown with an asterisk (*).</t>
  </si>
  <si>
    <t>Source:  WCIRB calendar year calls for experience and unit statistical data</t>
  </si>
  <si>
    <t>Paid Vocational Rehabilitation by Calendar Year</t>
  </si>
  <si>
    <t>% of</t>
  </si>
  <si>
    <t>Voc.</t>
  </si>
  <si>
    <t>Total</t>
  </si>
  <si>
    <t>Rehab.</t>
  </si>
  <si>
    <t>Category</t>
  </si>
  <si>
    <t>Paid($000)</t>
  </si>
  <si>
    <t>Education Vouchers</t>
  </si>
  <si>
    <t>Other Voc. Rehab.</t>
  </si>
  <si>
    <t>Total Vocational</t>
  </si>
  <si>
    <t xml:space="preserve">     Rehabilitation</t>
  </si>
  <si>
    <t>Source: WCIRB calendar year calls for experience and Permanent Disability Claims Survey</t>
  </si>
  <si>
    <t>Percentage</t>
  </si>
  <si>
    <t>Number</t>
  </si>
  <si>
    <t>of Total</t>
  </si>
  <si>
    <t>Cause of Injury</t>
  </si>
  <si>
    <t>of Claims</t>
  </si>
  <si>
    <t>Losses($)</t>
  </si>
  <si>
    <t>Losses</t>
  </si>
  <si>
    <t>Source:</t>
  </si>
  <si>
    <t xml:space="preserve">WCIRB unit statistical data at first report level
</t>
  </si>
  <si>
    <t>56</t>
  </si>
  <si>
    <t>Strain by - Lifting</t>
  </si>
  <si>
    <t>Other - Miscellaneous, NOC</t>
  </si>
  <si>
    <t>60</t>
  </si>
  <si>
    <t>Strain or Injury By, NOC</t>
  </si>
  <si>
    <t>31</t>
  </si>
  <si>
    <t>Fall, Slip or Trip Injury, NOC</t>
  </si>
  <si>
    <t>97</t>
  </si>
  <si>
    <t>Strain by - Repetitive Motion</t>
  </si>
  <si>
    <t>98</t>
  </si>
  <si>
    <t>Cumulative, NOC</t>
  </si>
  <si>
    <t>Fall - On Same Level</t>
  </si>
  <si>
    <t>25</t>
  </si>
  <si>
    <t>Fall - From Different Level (Elevation)</t>
  </si>
  <si>
    <t>57</t>
  </si>
  <si>
    <t>Strain by - Pushing or Pulling</t>
  </si>
  <si>
    <t>26</t>
  </si>
  <si>
    <t>Fall - From Ladder or Scaffolding</t>
  </si>
  <si>
    <t>75</t>
  </si>
  <si>
    <t>Struck or Injured By - Falling or Flying Object</t>
  </si>
  <si>
    <t>53</t>
  </si>
  <si>
    <t>Strain by - Twisting</t>
  </si>
  <si>
    <t>45</t>
  </si>
  <si>
    <t>Motor Vehicle - Collision or Sideswipe with Another Vehicle</t>
  </si>
  <si>
    <t>50</t>
  </si>
  <si>
    <t>Motor Vehicle, NOC</t>
  </si>
  <si>
    <t>55</t>
  </si>
  <si>
    <t>Strain by - Holding or Carrying</t>
  </si>
  <si>
    <t>81</t>
  </si>
  <si>
    <t>Struck or Injured By, NOC</t>
  </si>
  <si>
    <t>Struck or Injured By - Object Being Lifted or Handled</t>
  </si>
  <si>
    <t>27</t>
  </si>
  <si>
    <t>Fall - From Liquid or Grease Spills</t>
  </si>
  <si>
    <t>77</t>
  </si>
  <si>
    <t>Struck or Injured By - Motor Vehicle</t>
  </si>
  <si>
    <t>10</t>
  </si>
  <si>
    <t>Caught in - Machine or Machinery</t>
  </si>
  <si>
    <t>58</t>
  </si>
  <si>
    <t>Strain by - Reaching</t>
  </si>
  <si>
    <t>33</t>
  </si>
  <si>
    <t>Fall - On Stairs</t>
  </si>
  <si>
    <t>30</t>
  </si>
  <si>
    <t>Slip or Trip But Did Not Fall</t>
  </si>
  <si>
    <t>68</t>
  </si>
  <si>
    <t>Struck or Stepped On - Stationary Object</t>
  </si>
  <si>
    <t>13</t>
  </si>
  <si>
    <t>Caught In, Under or Between, NOC</t>
  </si>
  <si>
    <t>19</t>
  </si>
  <si>
    <t>Cut, Puncture, Scrape or Injured By, NOC</t>
  </si>
  <si>
    <t>Strain by - Using Tool or Machinery</t>
  </si>
  <si>
    <t>Struck or Injured By - Fellow Workers, Patient or Other Person</t>
  </si>
  <si>
    <t>90</t>
  </si>
  <si>
    <t>Other than Physical Cause of Injury</t>
  </si>
  <si>
    <t>12</t>
  </si>
  <si>
    <t>Caught in - Object Handled</t>
  </si>
  <si>
    <t>28</t>
  </si>
  <si>
    <t>Fall - Into Openings</t>
  </si>
  <si>
    <t>17</t>
  </si>
  <si>
    <t>Cut or Puncture by - Object Being Lifted or Handled</t>
  </si>
  <si>
    <t>18</t>
  </si>
  <si>
    <t>Cut or Puncture by - Powered Hand Tool, Appliance</t>
  </si>
  <si>
    <t>Rubbed or Abraded By - Repetitive Motion</t>
  </si>
  <si>
    <t>76</t>
  </si>
  <si>
    <t>Struck or Injured By - Hand Tool or Machine in Use</t>
  </si>
  <si>
    <t>70</t>
  </si>
  <si>
    <t>Striking Against or Stepping On, NOC</t>
  </si>
  <si>
    <t>Person in Act of a Crime</t>
  </si>
  <si>
    <t>16</t>
  </si>
  <si>
    <t>Cut or Puncture by - Hand Tool, Utensils; Not Powered</t>
  </si>
  <si>
    <t>46</t>
  </si>
  <si>
    <t>Motor Vehicle - Collision with a Fixed Object</t>
  </si>
  <si>
    <t>66</t>
  </si>
  <si>
    <t>Struck or Stepped On - Object Being Lifted or Handled</t>
  </si>
  <si>
    <t>48</t>
  </si>
  <si>
    <t>Motor Vehicle - Vehicle Upset</t>
  </si>
  <si>
    <t>78</t>
  </si>
  <si>
    <t>Struck or Injured By - Moving Parts of Machine</t>
  </si>
  <si>
    <t>85</t>
  </si>
  <si>
    <t>Struck or Injured By - Animal or Insect</t>
  </si>
  <si>
    <t>Strain by - Jumping or Leaping</t>
  </si>
  <si>
    <t>80</t>
  </si>
  <si>
    <t>Struck or Injured By - Object Handled by Others</t>
  </si>
  <si>
    <t>Burn or Scald - Electrical Current</t>
  </si>
  <si>
    <t>Burn or Scald - Fire or Flame</t>
  </si>
  <si>
    <t>82</t>
  </si>
  <si>
    <t>Absorption, Ingestion or Inhalation, NOC</t>
  </si>
  <si>
    <t>05</t>
  </si>
  <si>
    <t>Burn or Scald - Steam or Hot Fluids</t>
  </si>
  <si>
    <t>Burn or Scald - Hot Objects or Substances</t>
  </si>
  <si>
    <t>87</t>
  </si>
  <si>
    <t>Foreign Matter (Body) in Eye(s)</t>
  </si>
  <si>
    <t>15</t>
  </si>
  <si>
    <t>Cut or Puncture by - Broken Glass</t>
  </si>
  <si>
    <t>Struck or Stepped On - Stepping on Sharp Object</t>
  </si>
  <si>
    <t>32</t>
  </si>
  <si>
    <t>Fall - On Ice or Snow</t>
  </si>
  <si>
    <t>09</t>
  </si>
  <si>
    <t>Burn or Scald - Contact With, NOC</t>
  </si>
  <si>
    <t>01</t>
  </si>
  <si>
    <t>Burn or Scald - Chemicals</t>
  </si>
  <si>
    <t>65</t>
  </si>
  <si>
    <t>Struck or Stepped On - Moving Part of Machine</t>
  </si>
  <si>
    <t>61</t>
  </si>
  <si>
    <t>Strain by - Wielding or Throwing</t>
  </si>
  <si>
    <t>20</t>
  </si>
  <si>
    <t>Caught in - Collapsing Materials (Slides of Earth)</t>
  </si>
  <si>
    <t>47</t>
  </si>
  <si>
    <t>96</t>
  </si>
  <si>
    <t>Terrorism</t>
  </si>
  <si>
    <t>06</t>
  </si>
  <si>
    <t>Burn or Scald - Dusts, Gases, Fumes or Vapors</t>
  </si>
  <si>
    <t>95</t>
  </si>
  <si>
    <t>Rubbed or Abraded By, NOC</t>
  </si>
  <si>
    <t>11</t>
  </si>
  <si>
    <t>Burn or Scald - Cold Objects or Substances</t>
  </si>
  <si>
    <t>52</t>
  </si>
  <si>
    <t>Strain by - Continual Noise</t>
  </si>
  <si>
    <t>86</t>
  </si>
  <si>
    <t>Struck or Injured By - Explosion or Flare Back</t>
  </si>
  <si>
    <t>Burn or Scald - Temperature Extremes</t>
  </si>
  <si>
    <t>41</t>
  </si>
  <si>
    <t>67</t>
  </si>
  <si>
    <t>14</t>
  </si>
  <si>
    <t>07</t>
  </si>
  <si>
    <t>40</t>
  </si>
  <si>
    <t>91</t>
  </si>
  <si>
    <t>93</t>
  </si>
  <si>
    <t>Gunshot</t>
  </si>
  <si>
    <t>Nature of Injury</t>
  </si>
  <si>
    <t>Strain or Tear</t>
  </si>
  <si>
    <t>Sprain or Tear</t>
  </si>
  <si>
    <t>Fracture</t>
  </si>
  <si>
    <t>All Other Specific Injuries, NOC</t>
  </si>
  <si>
    <t>All Other Cumulative Injury, NOC</t>
  </si>
  <si>
    <t>Contusion</t>
  </si>
  <si>
    <t>Multiple Physical Injuries Only</t>
  </si>
  <si>
    <t>Laceration</t>
  </si>
  <si>
    <t>37</t>
  </si>
  <si>
    <t>Inflammation</t>
  </si>
  <si>
    <t>Dislocation</t>
  </si>
  <si>
    <t>Concussion</t>
  </si>
  <si>
    <t>Crushing</t>
  </si>
  <si>
    <t xml:space="preserve">Amputation </t>
  </si>
  <si>
    <t>Carpal Tunnel Syndrome</t>
  </si>
  <si>
    <t>Burn</t>
  </si>
  <si>
    <t>Mental Stress</t>
  </si>
  <si>
    <t>Hernia</t>
  </si>
  <si>
    <t>Multiple Injuries Including Both Physical and Psychological</t>
  </si>
  <si>
    <t>Rupture</t>
  </si>
  <si>
    <t>43</t>
  </si>
  <si>
    <t>Puncture</t>
  </si>
  <si>
    <t>Myocardial Infarction</t>
  </si>
  <si>
    <t>Vascular</t>
  </si>
  <si>
    <t>Foreign Body</t>
  </si>
  <si>
    <t>No Physical Injury</t>
  </si>
  <si>
    <t>Mental Disorder</t>
  </si>
  <si>
    <t>71</t>
  </si>
  <si>
    <t>All Other Occupational Disease Injury, NOC</t>
  </si>
  <si>
    <t>Respiratory Disorders</t>
  </si>
  <si>
    <t>36</t>
  </si>
  <si>
    <t>Infection</t>
  </si>
  <si>
    <t>Electric Shock</t>
  </si>
  <si>
    <t>Severance</t>
  </si>
  <si>
    <t>Syncope</t>
  </si>
  <si>
    <t>Dermatitis</t>
  </si>
  <si>
    <t>Hearing Loss or Impairment</t>
  </si>
  <si>
    <t>Heat Prostration</t>
  </si>
  <si>
    <t>Vision Loss</t>
  </si>
  <si>
    <t>42</t>
  </si>
  <si>
    <t>Poisoning - General</t>
  </si>
  <si>
    <t>72</t>
  </si>
  <si>
    <t>Loss of Hearing</t>
  </si>
  <si>
    <t>Poisoning - Chemical</t>
  </si>
  <si>
    <t>73</t>
  </si>
  <si>
    <t>Contagious Disease</t>
  </si>
  <si>
    <t>Dust Disease, NOC</t>
  </si>
  <si>
    <t>Cancer</t>
  </si>
  <si>
    <t>Angina Pectoris</t>
  </si>
  <si>
    <t>22</t>
  </si>
  <si>
    <t>Enucleation</t>
  </si>
  <si>
    <t>Freezing</t>
  </si>
  <si>
    <t>Poisoning - Metal</t>
  </si>
  <si>
    <t>Radiation</t>
  </si>
  <si>
    <t>Asphyxiation</t>
  </si>
  <si>
    <t>Asbestosis</t>
  </si>
  <si>
    <t>Hepatitis Losses</t>
  </si>
  <si>
    <t>Psychiatric</t>
  </si>
  <si>
    <t>62</t>
  </si>
  <si>
    <t>Black Lung</t>
  </si>
  <si>
    <t>VDT-Related Diseases</t>
  </si>
  <si>
    <t>63</t>
  </si>
  <si>
    <t>Part of Body</t>
  </si>
  <si>
    <t xml:space="preserve"> </t>
  </si>
  <si>
    <t>Trunk - Lower Back Area</t>
  </si>
  <si>
    <t>Multiple Body Parts - Multiple Body Parts</t>
  </si>
  <si>
    <t>38</t>
  </si>
  <si>
    <t>Upper Extremities - Shoulder(s)</t>
  </si>
  <si>
    <t>Lower Extremities - Knee</t>
  </si>
  <si>
    <t>Upper Extremities - Wrist</t>
  </si>
  <si>
    <t>Upper Extremities - Finger(s)</t>
  </si>
  <si>
    <t>35</t>
  </si>
  <si>
    <t>Upper Extremities - Hand</t>
  </si>
  <si>
    <t>Lower Extremities - Ankle</t>
  </si>
  <si>
    <t>Head - Multiple Head Injury</t>
  </si>
  <si>
    <t>Lower Extremities - Lower Leg</t>
  </si>
  <si>
    <t>Upper Extremities - Lower Arm</t>
  </si>
  <si>
    <t>Lower Extremities - Foot</t>
  </si>
  <si>
    <t>Upper Extremities - Elbow</t>
  </si>
  <si>
    <t>Upper Extremities - Multiple Upper Extremities</t>
  </si>
  <si>
    <t>Head - Brain</t>
  </si>
  <si>
    <t>Upper Extremities - Upper Arm</t>
  </si>
  <si>
    <t>Trunk - Upper Back Area</t>
  </si>
  <si>
    <t>Neck - Soft Tissue</t>
  </si>
  <si>
    <t>Trunk - Abdomen Including Groin</t>
  </si>
  <si>
    <t>Head - Soft Tissue</t>
  </si>
  <si>
    <t>Trunk - Lumbar and /or Sacral Vertebrae</t>
  </si>
  <si>
    <t>Upper Extremities - Wrist(s) &amp; Hand(s)</t>
  </si>
  <si>
    <t>Multiple Body Parts - Body Systems and Multiple Body</t>
  </si>
  <si>
    <t>Trunk - Chest</t>
  </si>
  <si>
    <t>51</t>
  </si>
  <si>
    <t>Lower Extremities - Hip</t>
  </si>
  <si>
    <t>Upper Extremities - Thumb</t>
  </si>
  <si>
    <t>Lower Extremities - Multiple Lower Extremities</t>
  </si>
  <si>
    <t>Head - Skull</t>
  </si>
  <si>
    <t>Multiple Body Parts - Insufficient Info to Classify</t>
  </si>
  <si>
    <t>Neck - Disc</t>
  </si>
  <si>
    <t>Multiple Body Parts - No Physical Injury</t>
  </si>
  <si>
    <t>Trunk - Disc</t>
  </si>
  <si>
    <t>Neck - Multiple Neck Injury</t>
  </si>
  <si>
    <t>Head - Eye(s)</t>
  </si>
  <si>
    <t>Trunk - Multiple Trunk</t>
  </si>
  <si>
    <t>Lower Extremities - Upper Leg</t>
  </si>
  <si>
    <t>Trunk - Pelvis</t>
  </si>
  <si>
    <t>21</t>
  </si>
  <si>
    <t>Neck - Vertebrae</t>
  </si>
  <si>
    <t>Trunk - Heart</t>
  </si>
  <si>
    <t>Trunk - Internal Organs</t>
  </si>
  <si>
    <t>Trunk - Spinal Cord</t>
  </si>
  <si>
    <t>Lower Extremities - Toe</t>
  </si>
  <si>
    <t>Head - Facial Bones</t>
  </si>
  <si>
    <t>Trunk - Lungs</t>
  </si>
  <si>
    <t>23</t>
  </si>
  <si>
    <t>Neck - Spinal Cord</t>
  </si>
  <si>
    <t>Trunk - Buttocks</t>
  </si>
  <si>
    <t>Head - Ear(s)</t>
  </si>
  <si>
    <t>Head - Teeth</t>
  </si>
  <si>
    <t>Lower Extremities - Great Toe</t>
  </si>
  <si>
    <t>Head - Mouth</t>
  </si>
  <si>
    <t>Head - Nose</t>
  </si>
  <si>
    <t>Trunk - Sacrum and Coccyx</t>
  </si>
  <si>
    <t>Neck - Trachea</t>
  </si>
  <si>
    <t>24</t>
  </si>
  <si>
    <t>Neck - Larynx</t>
  </si>
  <si>
    <t>Multiple Body Parts - Artificial Appliance</t>
  </si>
  <si>
    <t>Insurer Underwriting Experience by Calendar Year</t>
  </si>
  <si>
    <t>[1]</t>
  </si>
  <si>
    <t>Direct Earned Premium ($ in Millions)</t>
  </si>
  <si>
    <t>Gross of Deductible Credits</t>
  </si>
  <si>
    <t>Direct Losses &amp; Expenses ($ in Millions)</t>
  </si>
  <si>
    <t>As Percentage of Earned Premium</t>
  </si>
  <si>
    <t>Paid Losses</t>
  </si>
  <si>
    <t>a.</t>
  </si>
  <si>
    <t>i.</t>
  </si>
  <si>
    <t>Insurer</t>
  </si>
  <si>
    <t>ii.</t>
  </si>
  <si>
    <r>
      <t>CIGA</t>
    </r>
    <r>
      <rPr>
        <vertAlign val="superscript"/>
        <sz val="10"/>
        <rFont val="Arial"/>
        <family val="2"/>
      </rPr>
      <t>[2]</t>
    </r>
  </si>
  <si>
    <t>iii.</t>
  </si>
  <si>
    <t>b.</t>
  </si>
  <si>
    <t>Medical</t>
  </si>
  <si>
    <t>Total Medical Paid</t>
  </si>
  <si>
    <t>c.</t>
  </si>
  <si>
    <t>Total Paid Losses</t>
  </si>
  <si>
    <t>Total Losses Paid</t>
  </si>
  <si>
    <r>
      <t>Change in Insurer Reserves</t>
    </r>
    <r>
      <rPr>
        <vertAlign val="superscript"/>
        <sz val="10"/>
        <rFont val="Arial"/>
        <family val="2"/>
      </rPr>
      <t>[3]</t>
    </r>
  </si>
  <si>
    <t>Insurer Losses Incurred</t>
  </si>
  <si>
    <t>[1c.i. + 2]</t>
  </si>
  <si>
    <t>Insurer Loss Adjustment Expenses (LAE)</t>
  </si>
  <si>
    <t>Allocated</t>
  </si>
  <si>
    <r>
      <t>Unallocated</t>
    </r>
    <r>
      <rPr>
        <vertAlign val="superscript"/>
        <sz val="10"/>
        <rFont val="Arial"/>
        <family val="2"/>
      </rPr>
      <t>[3]</t>
    </r>
  </si>
  <si>
    <t>Total LAE</t>
  </si>
  <si>
    <t>Commissions &amp; Brokerage</t>
  </si>
  <si>
    <t>Other Acquisition Expenses</t>
  </si>
  <si>
    <t>General Expenses</t>
  </si>
  <si>
    <t>Premium &amp; Other Taxes</t>
  </si>
  <si>
    <t>Insurer Total Expenses</t>
  </si>
  <si>
    <t>Insurer Total Losses &amp; Expenses</t>
  </si>
  <si>
    <t>[3 + 9]</t>
  </si>
  <si>
    <t>Insurer Policyholder Dividends</t>
  </si>
  <si>
    <t>Insurer Pre-Tax Underwriting</t>
  </si>
  <si>
    <r>
      <t>Profit (Loss)</t>
    </r>
    <r>
      <rPr>
        <vertAlign val="superscript"/>
        <sz val="10"/>
        <rFont val="Arial"/>
        <family val="2"/>
      </rPr>
      <t>[4]</t>
    </r>
  </si>
  <si>
    <t>[100% - 10 - 11] x Earned Premium ($ in Millions)</t>
  </si>
  <si>
    <t>Notes:</t>
  </si>
  <si>
    <t>Figures have been updated since the issuance of last year's report.</t>
  </si>
  <si>
    <t>[2]</t>
  </si>
  <si>
    <t>CIGA loss payments are shown above for informational purposes only, and are not included in the Insurer Pre-Tax Underwriting Profit (Loss) (line 12).</t>
  </si>
  <si>
    <t>[3]</t>
  </si>
  <si>
    <t>[4]</t>
  </si>
  <si>
    <r>
      <t xml:space="preserve">Insurer Pre-Tax Underwriting Profit (Loss) represents only the underwriting profit (loss) of California workers' compensation insured policies, and is prior to reinsurance assumed or ceded, prior to the application of deductible credits or retrospective rating plan adjustments, and does not include any provision for investment income or federal income taxes.  (See NAIC's </t>
    </r>
    <r>
      <rPr>
        <i/>
        <sz val="10"/>
        <rFont val="Arial"/>
        <family val="2"/>
      </rPr>
      <t>Report on Profitability By Line By State</t>
    </r>
    <r>
      <rPr>
        <sz val="10"/>
        <rFont val="Arial"/>
        <family val="2"/>
      </rPr>
      <t>, which is published annually, for an estimate of the overall profitability of California workers' compensation.)</t>
    </r>
  </si>
  <si>
    <t>Source:  WCIRB expense calls.</t>
  </si>
  <si>
    <t>Average</t>
  </si>
  <si>
    <t>Cost of</t>
  </si>
  <si>
    <t>Cost Per</t>
  </si>
  <si>
    <t>Physician Specialty</t>
  </si>
  <si>
    <t>Reports</t>
  </si>
  <si>
    <t>Report</t>
  </si>
  <si>
    <t>All Others</t>
  </si>
  <si>
    <t>Total/Average</t>
  </si>
  <si>
    <t>Orthopedic</t>
  </si>
  <si>
    <t>Internal Medicine &amp; Cardiology</t>
  </si>
  <si>
    <t>Chiropractor</t>
  </si>
  <si>
    <t>Psychologist/Behavioral Health</t>
  </si>
  <si>
    <t>Psychiatry</t>
  </si>
  <si>
    <t>Neurology</t>
  </si>
  <si>
    <t>Distribution of Calendar Year Medical Costs Paid</t>
  </si>
  <si>
    <t>Medical Payment Type</t>
  </si>
  <si>
    <t>Medical
 Payments
($000)</t>
  </si>
  <si>
    <t>As % of Total Medical Payments</t>
  </si>
  <si>
    <t xml:space="preserve"> As % of Total Medical Payments</t>
  </si>
  <si>
    <t>Medical Payments Made Directly to Injured Workers</t>
  </si>
  <si>
    <t xml:space="preserve">Physician Services </t>
  </si>
  <si>
    <t>Medical-Legal Evaluation Payments</t>
  </si>
  <si>
    <t xml:space="preserve">Pharmaceuticals </t>
  </si>
  <si>
    <t>Hospital - Outpatient</t>
  </si>
  <si>
    <t>Medical Liens</t>
  </si>
  <si>
    <t>Hospital - Inpatient</t>
  </si>
  <si>
    <t>Medical Supplies and Equipment</t>
  </si>
  <si>
    <t>Medical Payments Related to Medicare Set-asides</t>
  </si>
  <si>
    <t>Dental Services</t>
  </si>
  <si>
    <t>Capitated Medical Payments</t>
  </si>
  <si>
    <t>Reimbursements to Medicare</t>
  </si>
  <si>
    <t>Other Medical Services</t>
  </si>
  <si>
    <t>Total Medical Payments</t>
  </si>
  <si>
    <t>Figures have been updated since the issuance of last year’s report.</t>
  </si>
  <si>
    <t>Sources:</t>
  </si>
  <si>
    <t>WCIRB aggregate indemnity and medical cost calls</t>
  </si>
  <si>
    <t>Distribution of Medical Service Payments by Type of Provider</t>
  </si>
  <si>
    <t>Provider Type</t>
  </si>
  <si>
    <t>Medical
Service Payments ($000)</t>
  </si>
  <si>
    <t xml:space="preserve"> As % of Total Medical Service Payments</t>
  </si>
  <si>
    <t>Hospital-Based Provider</t>
  </si>
  <si>
    <t>Physician Specialist</t>
  </si>
  <si>
    <t>Surgeon</t>
  </si>
  <si>
    <t>MD General Practitioner</t>
  </si>
  <si>
    <t>Physical Therapist</t>
  </si>
  <si>
    <t>Pharmacist</t>
  </si>
  <si>
    <t>Ambulatory Surgical Center (ASC) Provider</t>
  </si>
  <si>
    <t>Durable Medical Equipment (DME) Supplier</t>
  </si>
  <si>
    <t>Psychology, Psychiatry, &amp; Neurology</t>
  </si>
  <si>
    <t>Occupational Health Provider</t>
  </si>
  <si>
    <t>Rehabilitation Provider</t>
  </si>
  <si>
    <t>Chiropractic</t>
  </si>
  <si>
    <t>Home Health Provider</t>
  </si>
  <si>
    <t>Lab Testing Provider</t>
  </si>
  <si>
    <t>Dentist</t>
  </si>
  <si>
    <t>Acupuncturist</t>
  </si>
  <si>
    <t>Marriage, Family and Counselors</t>
  </si>
  <si>
    <t>Podiatrist</t>
  </si>
  <si>
    <t>Optometrist</t>
  </si>
  <si>
    <t>Social Workers</t>
  </si>
  <si>
    <t>Others</t>
  </si>
  <si>
    <t>Total Medical Service Payments</t>
  </si>
  <si>
    <t>Distribution of Physician Service Payments</t>
  </si>
  <si>
    <t>Physician Service by Type of Procedure</t>
  </si>
  <si>
    <t>Physician Service Payments
($000)</t>
  </si>
  <si>
    <t xml:space="preserve"> As % of Total Physician Service Payments</t>
  </si>
  <si>
    <t>Evaluation &amp; Management</t>
  </si>
  <si>
    <t>Physical Medicine</t>
  </si>
  <si>
    <t>Surgery</t>
  </si>
  <si>
    <t>Radiology</t>
  </si>
  <si>
    <t>Special Services &amp; Reports</t>
  </si>
  <si>
    <t>Medicine</t>
  </si>
  <si>
    <t>Pathology &amp; Laboratory</t>
  </si>
  <si>
    <t>Anesthesia</t>
  </si>
  <si>
    <t>Acupuncture</t>
  </si>
  <si>
    <t>Other</t>
  </si>
  <si>
    <t>Total Physician Service Payments</t>
  </si>
  <si>
    <t>Exhibit 1.4</t>
  </si>
  <si>
    <t>Exhibit 1.5</t>
  </si>
  <si>
    <t>Exhibit 1.6</t>
  </si>
  <si>
    <t>Exhibit 3.1</t>
  </si>
  <si>
    <t>Exhibit 11</t>
  </si>
  <si>
    <t>Exhibit 12</t>
  </si>
  <si>
    <t>Exhibit 13</t>
  </si>
  <si>
    <t>Exhibit 14</t>
  </si>
  <si>
    <t>Exhibit 15</t>
  </si>
  <si>
    <t>% of Total</t>
  </si>
  <si>
    <t>Paid ($000)</t>
  </si>
  <si>
    <t>Services</t>
  </si>
  <si>
    <t>Total Payments for Medical Services (Subtotal)</t>
  </si>
  <si>
    <t>Physician Services (Subtotal)</t>
  </si>
  <si>
    <t>Interpreter Services</t>
  </si>
  <si>
    <t>Copy Services</t>
  </si>
  <si>
    <t>Total Calendar Year Medical Payments</t>
  </si>
  <si>
    <t>Exhibit 1.1</t>
  </si>
  <si>
    <t>Exhibit 2.1</t>
  </si>
  <si>
    <r>
      <t>2016</t>
    </r>
    <r>
      <rPr>
        <vertAlign val="superscript"/>
        <sz val="10"/>
        <color indexed="8"/>
        <rFont val="Arial"/>
        <family val="2"/>
      </rPr>
      <t>[1]</t>
    </r>
  </si>
  <si>
    <t>2011 figures include a reallocation made by the State Compensation Insurance Fund to move $500 million of reserves from loss to ULAE.  2017 figures include a reallocation made by the State Compensation Insurance Fund to move $450 million of reserves from loss to ULAE.</t>
  </si>
  <si>
    <t>[4c + 5 + 6 + 7 + 8]</t>
  </si>
  <si>
    <t>WCIRB medical transaction data</t>
  </si>
  <si>
    <r>
      <t>2017</t>
    </r>
    <r>
      <rPr>
        <vertAlign val="superscript"/>
        <sz val="10"/>
        <color indexed="8"/>
        <rFont val="Arial"/>
        <family val="2"/>
      </rPr>
      <t>[1]</t>
    </r>
  </si>
  <si>
    <t>Sources: WCIRB medical transaction data</t>
  </si>
  <si>
    <t>Sources: WCIRB medical transaction data.  All figures are based on medical-legal transactions reported on all claim types from all accident years within the service year.</t>
  </si>
  <si>
    <r>
      <t>2018</t>
    </r>
    <r>
      <rPr>
        <vertAlign val="superscript"/>
        <sz val="10"/>
        <color indexed="8"/>
        <rFont val="Arial"/>
        <family val="2"/>
      </rPr>
      <t>[1]</t>
    </r>
  </si>
  <si>
    <r>
      <t>2019</t>
    </r>
    <r>
      <rPr>
        <vertAlign val="superscript"/>
        <sz val="10"/>
        <color indexed="8"/>
        <rFont val="Arial"/>
        <family val="2"/>
      </rPr>
      <t>[1]</t>
    </r>
  </si>
  <si>
    <t>Struck or Stepped On - Sanding, Scraping, Cleaning Operation</t>
  </si>
  <si>
    <t>Motor Vehicle - Crash of Airplane</t>
  </si>
  <si>
    <t>Motor Vehicle - Crash of Rail Vehicle</t>
  </si>
  <si>
    <t>Burn or Scald - Welding Operations</t>
  </si>
  <si>
    <t>Burn or Scald - Abnormal Air Pressure</t>
  </si>
  <si>
    <t>Mold</t>
  </si>
  <si>
    <t>88</t>
  </si>
  <si>
    <t>Natural Disasters</t>
  </si>
  <si>
    <t>Motor Vehicle - Crash of Water Vehicle</t>
  </si>
  <si>
    <t>08</t>
  </si>
  <si>
    <t>Burn or Scald - Radiation</t>
  </si>
  <si>
    <t>Medical Cost Containment Program Payments¹</t>
  </si>
  <si>
    <t>Paid Medical Costs for Calendar Year 2021</t>
  </si>
  <si>
    <r>
      <t>2020</t>
    </r>
    <r>
      <rPr>
        <vertAlign val="superscript"/>
        <sz val="10"/>
        <color indexed="8"/>
        <rFont val="Arial"/>
        <family val="2"/>
      </rPr>
      <t>[1]</t>
    </r>
  </si>
  <si>
    <r>
      <t>Medical Cost Containment Program Payments</t>
    </r>
    <r>
      <rPr>
        <vertAlign val="superscript"/>
        <sz val="10"/>
        <color theme="1"/>
        <rFont val="Arial"/>
        <family val="2"/>
      </rPr>
      <t xml:space="preserve"> [2]</t>
    </r>
  </si>
  <si>
    <t>Medical Cost Containment Program (MCCP) costs on claims covered by policies incepting prior to July 1, 2010 are considered medical loss; those on claims covered by policies incepting July 1, 2010 and beyond are considered allocated loss adjustment expenses.  The amount of MCCP costs reported as allocated loss adjustment expenses for calendar year 2021 is $299 million.</t>
  </si>
  <si>
    <t>Skilled Nursing &amp; Custodial Care Provider</t>
  </si>
  <si>
    <t>Radiologist</t>
  </si>
  <si>
    <t>As a result of WCIRB efforts to more accurately categorize medical transactions, figures shown for 2016 through 2020 have been updated since the issuance of last year’s report.</t>
  </si>
  <si>
    <t>Service Year 2021</t>
  </si>
  <si>
    <t>Paid Indemnity Benefits for Calendar Year 2021</t>
  </si>
  <si>
    <t>Policy Year 2019 Permanent Disability Summary</t>
  </si>
  <si>
    <t>Summary of Claims by Cause of Injury - Policy Year 2019</t>
  </si>
  <si>
    <t>Summary of Claims by Part of Body - Policy Year 2019</t>
  </si>
  <si>
    <t>Summary of Claims by Nature of Injury - Policy Year 2019</t>
  </si>
  <si>
    <t>Byssinosis</t>
  </si>
  <si>
    <t>83</t>
  </si>
  <si>
    <t>Pandemic</t>
  </si>
  <si>
    <t>COVID-19</t>
  </si>
  <si>
    <r>
      <t>Paid Medical-Legal Costs</t>
    </r>
    <r>
      <rPr>
        <b/>
        <vertAlign val="superscript"/>
        <sz val="10"/>
        <color theme="1"/>
        <rFont val="Arial"/>
        <family val="2"/>
      </rPr>
      <t>[1]</t>
    </r>
  </si>
  <si>
    <r>
      <t>Service Year 2020</t>
    </r>
    <r>
      <rPr>
        <vertAlign val="superscript"/>
        <sz val="10"/>
        <color theme="1"/>
        <rFont val="Arial"/>
        <family val="2"/>
      </rPr>
      <t>[2]</t>
    </r>
  </si>
  <si>
    <r>
      <t>Service Year 2019</t>
    </r>
    <r>
      <rPr>
        <vertAlign val="superscript"/>
        <sz val="10"/>
        <color theme="1"/>
        <rFont val="Arial"/>
        <family val="2"/>
      </rPr>
      <t>[2]</t>
    </r>
  </si>
  <si>
    <r>
      <t>Service Year 2018</t>
    </r>
    <r>
      <rPr>
        <vertAlign val="superscript"/>
        <sz val="10"/>
        <color theme="1"/>
        <rFont val="Arial"/>
        <family val="2"/>
      </rPr>
      <t>[2]</t>
    </r>
  </si>
  <si>
    <t>For the purposes of this report, each medical-legal transaction in the WCIRB’s medical transaction data was considered a report. (Please note that with the new April 1, 2021 Medical-Legal Fee Schedule, medical-legal coding procedures have changed and the average cost per report shown on Exhibit 2.1 for service year 2021 are not on a comparable basis to that shown for prior service years.)</t>
  </si>
  <si>
    <t>Figures have been updated form those in last year's report.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</si>
</sst>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43" formatCode="_(* #,##0.00_);_(* \(#,##0.00\);_(* &quot;-&quot;??_);_(@_)"/>
    <numFmt numFmtId="164" formatCode="0.0%"/>
    <numFmt numFmtId="165" formatCode="&quot;$&quot;#,##0"/>
  </numFmts>
  <fonts count="22">
    <font>
      <sz val="11"/>
      <color theme="1"/>
      <name val="Calibri"/>
      <family val="2"/>
      <scheme val="minor"/>
    </font>
    <font>
      <sz val="10"/>
      <name val="Univers 55"/>
    </font>
    <font>
      <sz val="10"/>
      <name val="Arial"/>
      <family val="2"/>
    </font>
    <font>
      <u/>
      <sz val="10"/>
      <name val="Arial"/>
      <family val="2"/>
    </font>
    <font>
      <b/>
      <sz val="10"/>
      <name val="Arial"/>
      <family val="2"/>
    </font>
    <font>
      <b/>
      <sz val="12"/>
      <name val="Arial"/>
      <family val="2"/>
    </font>
    <font>
      <vertAlign val="superscript"/>
      <sz val="10"/>
      <name val="Arial"/>
      <family val="2"/>
    </font>
    <font>
      <sz val="10"/>
      <color indexed="10"/>
      <name val="Arial"/>
      <family val="2"/>
    </font>
    <font>
      <i/>
      <sz val="10"/>
      <name val="Arial"/>
      <family val="2"/>
    </font>
    <font>
      <vertAlign val="superscript"/>
      <sz val="10"/>
      <color indexed="8"/>
      <name val="Arial"/>
      <family val="2"/>
    </font>
    <font>
      <sz val="10"/>
      <color indexed="8"/>
      <name val="Arial"/>
      <family val="2"/>
    </font>
    <font>
      <vertAlign val="superscript"/>
      <sz val="10"/>
      <color theme="1"/>
      <name val="Arial"/>
      <family val="2"/>
    </font>
    <font>
      <sz val="10"/>
      <color theme="1"/>
      <name val="Arial"/>
      <family val="2"/>
    </font>
    <font>
      <b/>
      <sz val="10"/>
      <color theme="1"/>
      <name val="Arial"/>
      <family val="2"/>
    </font>
    <font>
      <u/>
      <sz val="10"/>
      <color theme="1"/>
      <name val="Arial"/>
      <family val="2"/>
    </font>
    <font>
      <sz val="10"/>
      <color rgb="FFFF0000"/>
      <name val="Arial"/>
      <family val="2"/>
    </font>
    <font>
      <b/>
      <sz val="10"/>
      <color rgb="FFFF0000"/>
      <name val="Arial"/>
      <family val="2"/>
    </font>
    <font>
      <b/>
      <sz val="10"/>
      <color rgb="FF000000"/>
      <name val="Arial"/>
      <family val="2"/>
    </font>
    <font>
      <sz val="11"/>
      <color indexed="8"/>
      <name val="Calibri"/>
      <family val="2"/>
    </font>
    <font>
      <sz val="10"/>
      <name val="Univers 55"/>
      <family val="2"/>
    </font>
    <font>
      <b/>
      <vertAlign val="superscript"/>
      <sz val="10"/>
      <color theme="1"/>
      <name val="Arial"/>
      <family val="2"/>
    </font>
    <font>
      <vertAlign val="superscript"/>
      <sz val="10"/>
      <color theme="1"/>
      <name val="Tahoma"/>
      <family val="2"/>
    </font>
  </fonts>
  <fills count="2">
    <fill>
      <patternFill patternType="none"/>
    </fill>
    <fill>
      <patternFill patternType="gray125"/>
    </fill>
  </fills>
  <borders count="17">
    <border>
      <left/>
      <right/>
      <top/>
      <bottom/>
      <diagonal/>
    </border>
    <border>
      <left/>
      <right/>
      <top/>
      <bottom style="thin">
        <color indexed="64"/>
      </bottom>
      <diagonal/>
    </border>
    <border>
      <left/>
      <right/>
      <top/>
      <bottom style="thin">
        <color indexed="55"/>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theme="1" tint="0.499984740745262"/>
      </bottom>
      <diagonal/>
    </border>
  </borders>
  <cellStyleXfs count="4">
    <xf numFmtId="0" fontId="0" fillId="0" borderId="0"/>
    <xf numFmtId="0" fontId="1" fillId="0" borderId="0"/>
    <xf numFmtId="43" fontId="1" fillId="0" borderId="0" applyFont="0" applyFill="0" applyBorder="0" applyAlignment="0" applyProtection="0"/>
    <xf numFmtId="0" fontId="10" fillId="0" borderId="0"/>
  </cellStyleXfs>
  <cellXfs count="205">
    <xf numFmtId="0" fontId="0" fillId="0" borderId="0" xfId="0"/>
    <xf numFmtId="0" fontId="2" fillId="0" borderId="0" xfId="1" applyFont="1"/>
    <xf numFmtId="3" fontId="2" fillId="0" borderId="0" xfId="1" applyNumberFormat="1" applyFont="1"/>
    <xf numFmtId="3" fontId="2" fillId="0" borderId="0" xfId="1" applyNumberFormat="1" applyFont="1" applyAlignment="1">
      <alignment horizontal="right" indent="1"/>
    </xf>
    <xf numFmtId="0" fontId="2" fillId="0" borderId="0" xfId="1" applyFont="1" applyAlignment="1">
      <alignment horizontal="right"/>
    </xf>
    <xf numFmtId="0" fontId="2" fillId="0" borderId="0" xfId="1" applyFont="1" applyAlignment="1">
      <alignment horizontal="left"/>
    </xf>
    <xf numFmtId="0" fontId="2" fillId="0" borderId="0" xfId="1" applyFont="1" applyAlignment="1">
      <alignment horizontal="right" indent="1"/>
    </xf>
    <xf numFmtId="3" fontId="2" fillId="0" borderId="0" xfId="1" applyNumberFormat="1" applyFont="1" applyBorder="1" applyAlignment="1">
      <alignment horizontal="right" indent="1"/>
    </xf>
    <xf numFmtId="3" fontId="2" fillId="0" borderId="1" xfId="1" applyNumberFormat="1" applyFont="1" applyBorder="1" applyAlignment="1">
      <alignment horizontal="right" indent="1"/>
    </xf>
    <xf numFmtId="0" fontId="2" fillId="0" borderId="1" xfId="1" applyFont="1" applyBorder="1" applyAlignment="1">
      <alignment horizontal="right" indent="1"/>
    </xf>
    <xf numFmtId="0" fontId="2" fillId="0" borderId="1" xfId="1" applyFont="1" applyBorder="1"/>
    <xf numFmtId="0" fontId="2" fillId="0" borderId="0" xfId="1" applyFont="1" applyAlignment="1">
      <alignment horizontal="center"/>
    </xf>
    <xf numFmtId="1" fontId="2" fillId="0" borderId="0" xfId="1" applyNumberFormat="1" applyFont="1"/>
    <xf numFmtId="1" fontId="2" fillId="0" borderId="0" xfId="1" applyNumberFormat="1" applyFont="1" applyAlignment="1">
      <alignment horizontal="right"/>
    </xf>
    <xf numFmtId="1" fontId="2" fillId="0" borderId="0" xfId="1" quotePrefix="1" applyNumberFormat="1" applyFont="1" applyAlignment="1">
      <alignment horizontal="right"/>
    </xf>
    <xf numFmtId="0" fontId="3" fillId="0" borderId="0" xfId="1" applyFont="1" applyBorder="1" applyAlignment="1">
      <alignment horizontal="center"/>
    </xf>
    <xf numFmtId="0" fontId="3" fillId="0" borderId="0" xfId="1" applyFont="1" applyBorder="1"/>
    <xf numFmtId="0" fontId="4" fillId="0" borderId="0" xfId="1" applyFont="1" applyAlignment="1">
      <alignment horizontal="centerContinuous"/>
    </xf>
    <xf numFmtId="0" fontId="2" fillId="0" borderId="0" xfId="1" applyFont="1" applyAlignment="1">
      <alignment horizontal="centerContinuous"/>
    </xf>
    <xf numFmtId="0" fontId="4" fillId="0" borderId="0" xfId="0" applyFont="1" applyAlignment="1">
      <alignment horizontal="centerContinuous"/>
    </xf>
    <xf numFmtId="0" fontId="4" fillId="0" borderId="0" xfId="0" applyFont="1" applyAlignment="1"/>
    <xf numFmtId="0" fontId="2" fillId="0" borderId="0" xfId="0" applyFont="1"/>
    <xf numFmtId="0" fontId="2" fillId="0" borderId="1" xfId="0" applyFont="1" applyBorder="1"/>
    <xf numFmtId="0" fontId="2" fillId="0" borderId="0" xfId="0" applyFont="1" applyAlignment="1">
      <alignment horizontal="center"/>
    </xf>
    <xf numFmtId="3" fontId="2" fillId="0" borderId="0" xfId="0" applyNumberFormat="1" applyFont="1"/>
    <xf numFmtId="164" fontId="2" fillId="0" borderId="0" xfId="0" applyNumberFormat="1" applyFont="1"/>
    <xf numFmtId="10" fontId="2" fillId="0" borderId="0" xfId="0" quotePrefix="1" applyNumberFormat="1" applyFont="1" applyAlignment="1">
      <alignment horizontal="right"/>
    </xf>
    <xf numFmtId="0" fontId="2" fillId="0" borderId="0" xfId="0" quotePrefix="1" applyFont="1" applyAlignment="1">
      <alignment horizontal="center"/>
    </xf>
    <xf numFmtId="10" fontId="2" fillId="0" borderId="0" xfId="0" applyNumberFormat="1" applyFont="1" applyAlignment="1">
      <alignment horizontal="left"/>
    </xf>
    <xf numFmtId="10" fontId="2" fillId="0" borderId="0" xfId="0" applyNumberFormat="1" applyFont="1" applyAlignment="1">
      <alignment horizontal="right"/>
    </xf>
    <xf numFmtId="10" fontId="2" fillId="0" borderId="2" xfId="0" applyNumberFormat="1" applyFont="1" applyBorder="1" applyAlignment="1">
      <alignment horizontal="right"/>
    </xf>
    <xf numFmtId="0" fontId="2" fillId="0" borderId="2" xfId="0" quotePrefix="1" applyFont="1" applyBorder="1" applyAlignment="1">
      <alignment horizontal="center"/>
    </xf>
    <xf numFmtId="10" fontId="2" fillId="0" borderId="2" xfId="0" applyNumberFormat="1" applyFont="1" applyBorder="1" applyAlignment="1">
      <alignment horizontal="left"/>
    </xf>
    <xf numFmtId="0" fontId="2" fillId="0" borderId="0" xfId="0" applyFont="1" applyBorder="1"/>
    <xf numFmtId="3" fontId="2" fillId="0" borderId="2" xfId="0" applyNumberFormat="1" applyFont="1" applyBorder="1"/>
    <xf numFmtId="164" fontId="2" fillId="0" borderId="2" xfId="0" applyNumberFormat="1" applyFont="1" applyBorder="1"/>
    <xf numFmtId="0" fontId="3" fillId="0" borderId="0" xfId="0" applyFont="1"/>
    <xf numFmtId="3" fontId="2" fillId="0" borderId="1" xfId="0" applyNumberFormat="1" applyFont="1" applyBorder="1"/>
    <xf numFmtId="164" fontId="2" fillId="0" borderId="1" xfId="0" applyNumberFormat="1" applyFont="1" applyBorder="1"/>
    <xf numFmtId="3" fontId="2" fillId="0" borderId="0" xfId="0" applyNumberFormat="1" applyFont="1" applyAlignment="1">
      <alignment horizontal="center"/>
    </xf>
    <xf numFmtId="3" fontId="3" fillId="0" borderId="0" xfId="0" applyNumberFormat="1" applyFont="1" applyBorder="1" applyAlignment="1">
      <alignment horizontal="center"/>
    </xf>
    <xf numFmtId="0" fontId="3" fillId="0" borderId="0" xfId="0" applyFont="1" applyBorder="1" applyAlignment="1">
      <alignment horizontal="center"/>
    </xf>
    <xf numFmtId="3" fontId="2" fillId="0" borderId="0" xfId="0" applyNumberFormat="1" applyFont="1" applyFill="1" applyAlignment="1">
      <alignment horizontal="right" indent="1"/>
    </xf>
    <xf numFmtId="164" fontId="2" fillId="0" borderId="0" xfId="0" applyNumberFormat="1" applyFont="1" applyAlignment="1">
      <alignment horizontal="right" indent="1"/>
    </xf>
    <xf numFmtId="3" fontId="2" fillId="0" borderId="0" xfId="0" applyNumberFormat="1" applyFont="1" applyAlignment="1">
      <alignment horizontal="right" indent="1"/>
    </xf>
    <xf numFmtId="3" fontId="2" fillId="0" borderId="1" xfId="0" applyNumberFormat="1" applyFont="1" applyBorder="1" applyAlignment="1">
      <alignment horizontal="right" indent="1"/>
    </xf>
    <xf numFmtId="164" fontId="2" fillId="0" borderId="1" xfId="0" applyNumberFormat="1" applyFont="1" applyBorder="1" applyAlignment="1">
      <alignment horizontal="right" indent="1"/>
    </xf>
    <xf numFmtId="0" fontId="2" fillId="0" borderId="0" xfId="0" applyFont="1" applyAlignment="1">
      <alignment horizontal="centerContinuous"/>
    </xf>
    <xf numFmtId="0" fontId="2" fillId="0" borderId="0" xfId="0" applyFont="1" applyAlignment="1">
      <alignment vertical="top"/>
    </xf>
    <xf numFmtId="0" fontId="5" fillId="0" borderId="0" xfId="0" applyFont="1" applyAlignment="1">
      <alignment horizontal="centerContinuous" vertical="center"/>
    </xf>
    <xf numFmtId="0" fontId="2" fillId="0" borderId="0" xfId="0" applyFont="1" applyBorder="1" applyAlignment="1">
      <alignment horizontal="center"/>
    </xf>
    <xf numFmtId="0" fontId="6" fillId="0" borderId="1" xfId="0" applyFont="1" applyBorder="1" applyAlignment="1">
      <alignment horizontal="right"/>
    </xf>
    <xf numFmtId="0" fontId="4" fillId="0" borderId="0" xfId="0" applyFont="1"/>
    <xf numFmtId="0" fontId="4" fillId="0" borderId="0" xfId="0" applyFont="1" applyBorder="1" applyAlignment="1">
      <alignment horizontal="centerContinuous"/>
    </xf>
    <xf numFmtId="0" fontId="4" fillId="0" borderId="0" xfId="0" applyFont="1" applyBorder="1"/>
    <xf numFmtId="0" fontId="2" fillId="0" borderId="0" xfId="0" applyFont="1" applyAlignment="1"/>
    <xf numFmtId="6" fontId="2" fillId="0" borderId="0" xfId="0" applyNumberFormat="1" applyFont="1"/>
    <xf numFmtId="0" fontId="2" fillId="0" borderId="0" xfId="0" applyFont="1" applyBorder="1" applyAlignment="1"/>
    <xf numFmtId="0" fontId="2" fillId="0" borderId="0" xfId="0" applyFont="1" applyAlignment="1">
      <alignment horizontal="right"/>
    </xf>
    <xf numFmtId="0" fontId="2" fillId="0" borderId="0" xfId="0" applyFont="1" applyAlignment="1">
      <alignment horizontal="left"/>
    </xf>
    <xf numFmtId="0" fontId="2" fillId="0" borderId="1" xfId="0" applyFont="1" applyBorder="1" applyAlignment="1">
      <alignment horizontal="left"/>
    </xf>
    <xf numFmtId="6" fontId="2" fillId="0" borderId="1" xfId="0" applyNumberFormat="1" applyFont="1" applyBorder="1"/>
    <xf numFmtId="164" fontId="2" fillId="0" borderId="0" xfId="0" applyNumberFormat="1" applyFont="1" applyBorder="1"/>
    <xf numFmtId="0" fontId="2" fillId="0" borderId="0" xfId="0" applyFont="1" applyBorder="1" applyAlignment="1">
      <alignment horizontal="left"/>
    </xf>
    <xf numFmtId="164" fontId="7" fillId="0" borderId="0" xfId="0" applyNumberFormat="1" applyFont="1"/>
    <xf numFmtId="37" fontId="2" fillId="0" borderId="0" xfId="0" applyNumberFormat="1" applyFont="1"/>
    <xf numFmtId="0" fontId="6" fillId="0" borderId="0" xfId="0" applyFont="1" applyAlignment="1">
      <alignment horizontal="right" vertical="top"/>
    </xf>
    <xf numFmtId="0" fontId="2" fillId="0" borderId="0" xfId="0" applyFont="1" applyAlignment="1">
      <alignment horizontal="left" vertical="top"/>
    </xf>
    <xf numFmtId="0" fontId="12" fillId="0" borderId="0" xfId="0" applyFont="1"/>
    <xf numFmtId="0" fontId="12" fillId="0" borderId="3" xfId="0" applyFont="1" applyFill="1" applyBorder="1" applyAlignment="1">
      <alignment horizontal="center" vertical="center"/>
    </xf>
    <xf numFmtId="0" fontId="0" fillId="0" borderId="4" xfId="0" applyBorder="1" applyAlignment="1">
      <alignment horizontal="center" wrapText="1"/>
    </xf>
    <xf numFmtId="0" fontId="12" fillId="0" borderId="0" xfId="0" applyFont="1" applyFill="1"/>
    <xf numFmtId="0" fontId="12" fillId="0" borderId="5" xfId="0" applyFont="1" applyFill="1" applyBorder="1" applyAlignment="1"/>
    <xf numFmtId="165" fontId="12" fillId="0" borderId="5" xfId="0" applyNumberFormat="1" applyFont="1" applyFill="1" applyBorder="1" applyAlignment="1">
      <alignment horizontal="right"/>
    </xf>
    <xf numFmtId="0" fontId="12" fillId="0" borderId="3" xfId="0" applyFont="1" applyFill="1" applyBorder="1" applyAlignment="1"/>
    <xf numFmtId="164" fontId="12" fillId="0" borderId="6" xfId="0" applyNumberFormat="1" applyFont="1" applyFill="1" applyBorder="1" applyAlignment="1">
      <alignment horizontal="right" indent="1"/>
    </xf>
    <xf numFmtId="164" fontId="12" fillId="0" borderId="3" xfId="0" applyNumberFormat="1" applyFont="1" applyFill="1" applyBorder="1" applyAlignment="1">
      <alignment horizontal="right" indent="1"/>
    </xf>
    <xf numFmtId="0" fontId="12" fillId="0" borderId="7" xfId="0" applyFont="1" applyFill="1" applyBorder="1" applyAlignment="1"/>
    <xf numFmtId="165" fontId="12" fillId="0" borderId="7" xfId="0" applyNumberFormat="1" applyFont="1" applyFill="1" applyBorder="1" applyAlignment="1">
      <alignment horizontal="right"/>
    </xf>
    <xf numFmtId="0" fontId="12" fillId="0" borderId="8" xfId="0" applyFont="1" applyFill="1" applyBorder="1" applyAlignment="1"/>
    <xf numFmtId="164" fontId="12" fillId="0" borderId="9" xfId="0" applyNumberFormat="1" applyFont="1" applyFill="1" applyBorder="1" applyAlignment="1">
      <alignment horizontal="right" indent="1"/>
    </xf>
    <xf numFmtId="164" fontId="12" fillId="0" borderId="8" xfId="0" applyNumberFormat="1" applyFont="1" applyFill="1" applyBorder="1" applyAlignment="1">
      <alignment horizontal="right" indent="1"/>
    </xf>
    <xf numFmtId="0" fontId="12" fillId="0" borderId="0" xfId="0" applyFont="1" applyFill="1" applyBorder="1" applyAlignment="1"/>
    <xf numFmtId="0" fontId="12" fillId="0" borderId="10" xfId="0" applyFont="1" applyFill="1" applyBorder="1" applyAlignment="1"/>
    <xf numFmtId="0" fontId="12" fillId="0" borderId="1" xfId="0" applyFont="1" applyFill="1" applyBorder="1" applyAlignment="1"/>
    <xf numFmtId="165" fontId="12" fillId="0" borderId="10" xfId="0" applyNumberFormat="1" applyFont="1" applyFill="1" applyBorder="1" applyAlignment="1">
      <alignment horizontal="right"/>
    </xf>
    <xf numFmtId="164" fontId="12" fillId="0" borderId="11" xfId="0" applyNumberFormat="1" applyFont="1" applyFill="1" applyBorder="1" applyAlignment="1">
      <alignment horizontal="right" indent="1"/>
    </xf>
    <xf numFmtId="164" fontId="12" fillId="0" borderId="12" xfId="0" applyNumberFormat="1" applyFont="1" applyFill="1" applyBorder="1" applyAlignment="1">
      <alignment horizontal="right" indent="1"/>
    </xf>
    <xf numFmtId="0" fontId="12" fillId="0" borderId="10" xfId="0" applyFont="1" applyBorder="1" applyAlignment="1"/>
    <xf numFmtId="0" fontId="12" fillId="0" borderId="1" xfId="0" applyFont="1" applyBorder="1" applyAlignment="1"/>
    <xf numFmtId="165" fontId="12" fillId="0" borderId="10" xfId="0" applyNumberFormat="1" applyFont="1" applyBorder="1" applyAlignment="1">
      <alignment horizontal="right"/>
    </xf>
    <xf numFmtId="164" fontId="12" fillId="0" borderId="11" xfId="0" applyNumberFormat="1" applyFont="1" applyBorder="1" applyAlignment="1">
      <alignment horizontal="right" indent="1"/>
    </xf>
    <xf numFmtId="164" fontId="12" fillId="0" borderId="12" xfId="0" applyNumberFormat="1" applyFont="1" applyBorder="1" applyAlignment="1">
      <alignment horizontal="right" indent="1"/>
    </xf>
    <xf numFmtId="0" fontId="12" fillId="0" borderId="0" xfId="0" applyFont="1" applyAlignment="1"/>
    <xf numFmtId="165" fontId="12" fillId="0" borderId="0" xfId="0" applyNumberFormat="1" applyFont="1" applyAlignment="1">
      <alignment horizontal="right"/>
    </xf>
    <xf numFmtId="164" fontId="12" fillId="0" borderId="0" xfId="0" applyNumberFormat="1" applyFont="1" applyAlignment="1">
      <alignment horizontal="right" indent="1"/>
    </xf>
    <xf numFmtId="165" fontId="12" fillId="0" borderId="0" xfId="0" applyNumberFormat="1" applyFont="1" applyAlignment="1">
      <alignment horizontal="right" indent="1"/>
    </xf>
    <xf numFmtId="0" fontId="11" fillId="0" borderId="0" xfId="0" applyFont="1" applyAlignment="1">
      <alignment horizontal="right" vertical="top"/>
    </xf>
    <xf numFmtId="3" fontId="11" fillId="0" borderId="0" xfId="0" applyNumberFormat="1" applyFont="1" applyAlignment="1">
      <alignment horizontal="right" vertical="top"/>
    </xf>
    <xf numFmtId="0" fontId="12" fillId="0" borderId="5" xfId="0" applyFont="1" applyBorder="1"/>
    <xf numFmtId="165" fontId="12" fillId="0" borderId="5" xfId="0" applyNumberFormat="1" applyFont="1" applyBorder="1" applyAlignment="1">
      <alignment horizontal="right"/>
    </xf>
    <xf numFmtId="0" fontId="12" fillId="0" borderId="13" xfId="0" applyFont="1" applyBorder="1"/>
    <xf numFmtId="164" fontId="12" fillId="0" borderId="6" xfId="0" applyNumberFormat="1" applyFont="1" applyBorder="1" applyAlignment="1">
      <alignment horizontal="right" indent="1"/>
    </xf>
    <xf numFmtId="164" fontId="12" fillId="0" borderId="3" xfId="0" applyNumberFormat="1" applyFont="1" applyBorder="1" applyAlignment="1">
      <alignment horizontal="right" indent="1"/>
    </xf>
    <xf numFmtId="0" fontId="12" fillId="0" borderId="7" xfId="0" applyFont="1" applyBorder="1"/>
    <xf numFmtId="0" fontId="12" fillId="0" borderId="0" xfId="0" applyFont="1" applyBorder="1"/>
    <xf numFmtId="165" fontId="12" fillId="0" borderId="7" xfId="0" applyNumberFormat="1" applyFont="1" applyBorder="1" applyAlignment="1">
      <alignment horizontal="right"/>
    </xf>
    <xf numFmtId="164" fontId="12" fillId="0" borderId="9" xfId="0" applyNumberFormat="1" applyFont="1" applyBorder="1" applyAlignment="1">
      <alignment horizontal="right" indent="1"/>
    </xf>
    <xf numFmtId="164" fontId="12" fillId="0" borderId="8" xfId="0" applyNumberFormat="1" applyFont="1" applyBorder="1" applyAlignment="1">
      <alignment horizontal="right" indent="1"/>
    </xf>
    <xf numFmtId="0" fontId="12" fillId="0" borderId="10" xfId="0" applyFont="1" applyBorder="1"/>
    <xf numFmtId="0" fontId="12" fillId="0" borderId="1" xfId="0" applyFont="1" applyBorder="1"/>
    <xf numFmtId="0" fontId="12" fillId="0" borderId="0" xfId="0" applyFont="1" applyAlignment="1">
      <alignment horizontal="right" indent="1"/>
    </xf>
    <xf numFmtId="0" fontId="12" fillId="0" borderId="3" xfId="0" applyFont="1" applyBorder="1"/>
    <xf numFmtId="0" fontId="12" fillId="0" borderId="8" xfId="0" applyFont="1" applyBorder="1"/>
    <xf numFmtId="0" fontId="12" fillId="0" borderId="12" xfId="0" applyFont="1" applyBorder="1"/>
    <xf numFmtId="0" fontId="13" fillId="0" borderId="0" xfId="0" applyFont="1" applyAlignment="1">
      <alignment horizontal="centerContinuous"/>
    </xf>
    <xf numFmtId="0" fontId="14" fillId="0" borderId="0" xfId="0" applyFont="1" applyAlignment="1">
      <alignment horizontal="center"/>
    </xf>
    <xf numFmtId="0" fontId="12" fillId="0" borderId="0" xfId="0" applyFont="1" applyAlignment="1">
      <alignment horizontal="centerContinuous"/>
    </xf>
    <xf numFmtId="0" fontId="12" fillId="0" borderId="0" xfId="0" applyFont="1" applyAlignment="1">
      <alignment horizontal="center"/>
    </xf>
    <xf numFmtId="0" fontId="14" fillId="0" borderId="0" xfId="0" applyFont="1" applyAlignment="1">
      <alignment horizontal="left" indent="1"/>
    </xf>
    <xf numFmtId="0" fontId="12" fillId="0" borderId="1" xfId="0" applyFont="1" applyBorder="1" applyAlignment="1">
      <alignment horizontal="centerContinuous"/>
    </xf>
    <xf numFmtId="0" fontId="12" fillId="0" borderId="0" xfId="0" applyFont="1" applyAlignment="1">
      <alignment horizontal="left" indent="1"/>
    </xf>
    <xf numFmtId="0" fontId="12" fillId="0" borderId="0" xfId="0" applyFont="1" applyAlignment="1">
      <alignment horizontal="left" wrapText="1" indent="1"/>
    </xf>
    <xf numFmtId="0" fontId="12" fillId="0" borderId="1" xfId="0" applyFont="1" applyBorder="1" applyAlignment="1">
      <alignment horizontal="right" indent="1"/>
    </xf>
    <xf numFmtId="1" fontId="2" fillId="0" borderId="1" xfId="0" applyNumberFormat="1" applyFont="1" applyBorder="1" applyAlignment="1"/>
    <xf numFmtId="164" fontId="15" fillId="0" borderId="0" xfId="0" applyNumberFormat="1" applyFont="1"/>
    <xf numFmtId="0" fontId="16" fillId="0" borderId="0" xfId="0" applyFont="1"/>
    <xf numFmtId="0" fontId="2" fillId="0" borderId="0" xfId="0" applyFont="1" applyAlignment="1">
      <alignment horizontal="center"/>
    </xf>
    <xf numFmtId="0" fontId="2" fillId="0" borderId="0" xfId="1" applyFont="1" applyAlignment="1">
      <alignment horizontal="center"/>
    </xf>
    <xf numFmtId="0" fontId="2" fillId="0" borderId="1" xfId="1" applyFont="1" applyBorder="1" applyAlignment="1">
      <alignment horizontal="left" indent="1"/>
    </xf>
    <xf numFmtId="0" fontId="2" fillId="0" borderId="1" xfId="1" applyFont="1" applyBorder="1" applyAlignment="1">
      <alignment horizontal="center"/>
    </xf>
    <xf numFmtId="164" fontId="2" fillId="0" borderId="0" xfId="1" applyNumberFormat="1" applyFont="1"/>
    <xf numFmtId="0" fontId="2" fillId="0" borderId="0" xfId="1" applyFont="1" applyAlignment="1">
      <alignment vertical="top"/>
    </xf>
    <xf numFmtId="0" fontId="2" fillId="0" borderId="0" xfId="1" applyFont="1" applyFill="1" applyBorder="1"/>
    <xf numFmtId="3" fontId="17" fillId="0" borderId="0" xfId="1" applyNumberFormat="1" applyFont="1" applyFill="1" applyBorder="1"/>
    <xf numFmtId="37" fontId="17" fillId="0" borderId="0" xfId="2" applyNumberFormat="1" applyFont="1" applyFill="1" applyBorder="1"/>
    <xf numFmtId="0" fontId="18" fillId="0" borderId="0" xfId="3" applyFont="1" applyFill="1" applyBorder="1" applyAlignment="1">
      <alignment horizontal="center"/>
    </xf>
    <xf numFmtId="0" fontId="18" fillId="0" borderId="0" xfId="3" applyFont="1" applyFill="1" applyBorder="1" applyAlignment="1">
      <alignment wrapText="1"/>
    </xf>
    <xf numFmtId="4" fontId="18" fillId="0" borderId="0" xfId="3" applyNumberFormat="1" applyFont="1" applyFill="1" applyBorder="1" applyAlignment="1">
      <alignment horizontal="right" wrapText="1"/>
    </xf>
    <xf numFmtId="0" fontId="18" fillId="0" borderId="0" xfId="3" applyFont="1" applyFill="1" applyBorder="1" applyAlignment="1">
      <alignment horizontal="right" wrapText="1"/>
    </xf>
    <xf numFmtId="3" fontId="18" fillId="0" borderId="0" xfId="3" applyNumberFormat="1" applyFont="1" applyFill="1" applyBorder="1" applyAlignment="1">
      <alignment horizontal="right" wrapText="1"/>
    </xf>
    <xf numFmtId="3" fontId="2" fillId="0" borderId="0" xfId="1" applyNumberFormat="1" applyFont="1" applyFill="1" applyBorder="1"/>
    <xf numFmtId="0" fontId="19" fillId="0" borderId="0" xfId="1" applyFont="1" applyAlignment="1">
      <alignment horizontal="left" vertical="top"/>
    </xf>
    <xf numFmtId="0" fontId="1" fillId="0" borderId="0" xfId="1" applyAlignment="1">
      <alignment vertical="top"/>
    </xf>
    <xf numFmtId="0" fontId="12" fillId="0" borderId="0" xfId="0" applyFont="1" applyProtection="1"/>
    <xf numFmtId="0" fontId="13" fillId="0" borderId="0" xfId="0" applyFont="1" applyAlignment="1" applyProtection="1">
      <alignment horizontal="centerContinuous"/>
    </xf>
    <xf numFmtId="0" fontId="12" fillId="0" borderId="0" xfId="0" applyFont="1" applyAlignment="1" applyProtection="1">
      <alignment horizontal="centerContinuous"/>
    </xf>
    <xf numFmtId="0" fontId="12" fillId="0" borderId="0" xfId="0" applyFont="1" applyAlignment="1" applyProtection="1">
      <alignment horizontal="center"/>
    </xf>
    <xf numFmtId="0" fontId="14" fillId="0" borderId="0" xfId="0" applyFont="1" applyProtection="1"/>
    <xf numFmtId="0" fontId="14" fillId="0" borderId="0" xfId="0" applyFont="1" applyAlignment="1" applyProtection="1">
      <alignment horizontal="center"/>
    </xf>
    <xf numFmtId="3" fontId="12" fillId="0" borderId="0" xfId="0" applyNumberFormat="1" applyFont="1" applyProtection="1"/>
    <xf numFmtId="164" fontId="12" fillId="0" borderId="0" xfId="0" applyNumberFormat="1" applyFont="1" applyAlignment="1" applyProtection="1">
      <alignment horizontal="right" indent="2"/>
    </xf>
    <xf numFmtId="164" fontId="12" fillId="0" borderId="0" xfId="0" applyNumberFormat="1" applyFont="1" applyAlignment="1" applyProtection="1">
      <alignment horizontal="center"/>
    </xf>
    <xf numFmtId="0" fontId="12" fillId="0" borderId="0" xfId="0" applyFont="1" applyBorder="1" applyProtection="1"/>
    <xf numFmtId="0" fontId="14" fillId="0" borderId="0" xfId="0" applyFont="1" applyBorder="1" applyAlignment="1" applyProtection="1">
      <alignment horizontal="center"/>
    </xf>
    <xf numFmtId="0" fontId="12" fillId="0" borderId="16" xfId="0" applyFont="1" applyBorder="1" applyProtection="1"/>
    <xf numFmtId="3" fontId="12" fillId="0" borderId="16" xfId="0" applyNumberFormat="1" applyFont="1" applyBorder="1" applyProtection="1"/>
    <xf numFmtId="0" fontId="14" fillId="0" borderId="16" xfId="0" applyFont="1" applyBorder="1" applyAlignment="1" applyProtection="1">
      <alignment horizontal="center"/>
    </xf>
    <xf numFmtId="164" fontId="12" fillId="0" borderId="16" xfId="0" applyNumberFormat="1" applyFont="1" applyBorder="1" applyAlignment="1" applyProtection="1">
      <alignment horizontal="right" indent="2"/>
    </xf>
    <xf numFmtId="164" fontId="12" fillId="0" borderId="16" xfId="0" applyNumberFormat="1" applyFont="1" applyBorder="1" applyAlignment="1" applyProtection="1">
      <alignment horizontal="center"/>
    </xf>
    <xf numFmtId="3" fontId="12" fillId="0" borderId="0" xfId="0" applyNumberFormat="1" applyFont="1" applyAlignment="1" applyProtection="1"/>
    <xf numFmtId="3" fontId="12" fillId="0" borderId="0" xfId="0" applyNumberFormat="1" applyFont="1" applyAlignment="1" applyProtection="1">
      <alignment horizontal="right" indent="1"/>
    </xf>
    <xf numFmtId="3" fontId="12" fillId="0" borderId="16" xfId="0" applyNumberFormat="1" applyFont="1" applyBorder="1" applyAlignment="1" applyProtection="1"/>
    <xf numFmtId="3" fontId="12" fillId="0" borderId="16" xfId="0" applyNumberFormat="1" applyFont="1" applyBorder="1" applyAlignment="1" applyProtection="1">
      <alignment horizontal="right" indent="1"/>
    </xf>
    <xf numFmtId="164" fontId="12" fillId="0" borderId="1" xfId="0" applyNumberFormat="1" applyFont="1" applyBorder="1" applyAlignment="1" applyProtection="1">
      <alignment horizontal="right" indent="2"/>
    </xf>
    <xf numFmtId="0" fontId="12" fillId="0" borderId="0" xfId="0" applyFont="1" applyAlignment="1" applyProtection="1">
      <alignment horizontal="right" indent="2"/>
    </xf>
    <xf numFmtId="3" fontId="12" fillId="0" borderId="0" xfId="0" applyNumberFormat="1" applyFont="1" applyBorder="1" applyAlignment="1" applyProtection="1">
      <alignment horizontal="right" indent="1"/>
    </xf>
    <xf numFmtId="0" fontId="12" fillId="0" borderId="0" xfId="0" applyFont="1" applyBorder="1" applyAlignment="1" applyProtection="1">
      <alignment horizontal="right" indent="2"/>
    </xf>
    <xf numFmtId="0" fontId="11" fillId="0" borderId="0" xfId="0" applyFont="1" applyAlignment="1" applyProtection="1">
      <alignment horizontal="left" vertical="top"/>
    </xf>
    <xf numFmtId="0" fontId="11" fillId="0" borderId="0" xfId="0" applyFont="1" applyBorder="1" applyAlignment="1" applyProtection="1">
      <alignment horizontal="left" vertical="top"/>
    </xf>
    <xf numFmtId="0" fontId="12" fillId="0" borderId="16" xfId="0" applyFont="1" applyBorder="1" applyAlignment="1" applyProtection="1">
      <alignment horizontal="right" indent="2"/>
    </xf>
    <xf numFmtId="3" fontId="11" fillId="0" borderId="0" xfId="0" applyNumberFormat="1" applyFont="1" applyAlignment="1" applyProtection="1">
      <alignment horizontal="right" vertical="top"/>
    </xf>
    <xf numFmtId="0" fontId="12" fillId="0" borderId="0" xfId="0" applyFont="1" applyAlignment="1" applyProtection="1">
      <alignment vertical="top" wrapText="1"/>
    </xf>
    <xf numFmtId="3" fontId="11" fillId="0" borderId="0" xfId="0" applyNumberFormat="1" applyFont="1" applyBorder="1" applyAlignment="1" applyProtection="1">
      <alignment horizontal="right" vertical="top"/>
    </xf>
    <xf numFmtId="6" fontId="2" fillId="0" borderId="0" xfId="0" applyNumberFormat="1" applyFont="1" applyAlignment="1">
      <alignment horizontal="right"/>
    </xf>
    <xf numFmtId="0" fontId="21" fillId="0" borderId="0" xfId="0" applyFont="1" applyAlignment="1">
      <alignment horizontal="right" vertical="top"/>
    </xf>
    <xf numFmtId="0" fontId="0" fillId="0" borderId="0" xfId="0" applyAlignment="1">
      <alignment vertical="top"/>
    </xf>
    <xf numFmtId="164" fontId="0" fillId="0" borderId="0" xfId="0" applyNumberFormat="1" applyAlignment="1">
      <alignment horizontal="right" indent="1"/>
    </xf>
    <xf numFmtId="165" fontId="0" fillId="0" borderId="0" xfId="0" applyNumberFormat="1" applyAlignment="1">
      <alignment horizontal="right" indent="1"/>
    </xf>
    <xf numFmtId="0" fontId="12" fillId="0" borderId="0" xfId="0" applyFont="1" applyAlignment="1" applyProtection="1">
      <alignment vertical="top" wrapText="1"/>
    </xf>
    <xf numFmtId="0" fontId="0" fillId="0" borderId="0" xfId="0" applyAlignment="1" applyProtection="1">
      <alignment vertical="top" wrapText="1"/>
    </xf>
    <xf numFmtId="0" fontId="13" fillId="0" borderId="0" xfId="0" applyFont="1" applyAlignment="1">
      <alignment horizontal="center"/>
    </xf>
    <xf numFmtId="0" fontId="12" fillId="0" borderId="0" xfId="0" applyFont="1" applyAlignment="1">
      <alignment horizontal="center"/>
    </xf>
    <xf numFmtId="0" fontId="12" fillId="0" borderId="5" xfId="0" applyFont="1" applyFill="1" applyBorder="1" applyAlignment="1">
      <alignment horizontal="center" vertical="center"/>
    </xf>
    <xf numFmtId="0" fontId="0" fillId="0" borderId="3" xfId="0" applyBorder="1" applyAlignment="1">
      <alignment horizontal="center" vertical="center"/>
    </xf>
    <xf numFmtId="0" fontId="12" fillId="0" borderId="5"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0" fillId="0" borderId="3" xfId="0" applyBorder="1" applyAlignment="1">
      <alignment horizontal="center" vertical="center" wrapText="1"/>
    </xf>
    <xf numFmtId="0" fontId="12" fillId="0" borderId="10" xfId="0" applyFont="1" applyFill="1" applyBorder="1" applyAlignment="1">
      <alignment horizontal="center" vertical="center"/>
    </xf>
    <xf numFmtId="0" fontId="0" fillId="0" borderId="12" xfId="0" applyBorder="1" applyAlignment="1">
      <alignment horizontal="center" vertical="center"/>
    </xf>
    <xf numFmtId="0" fontId="12" fillId="0" borderId="14" xfId="0" applyFont="1" applyFill="1" applyBorder="1" applyAlignment="1">
      <alignment horizontal="center" wrapText="1"/>
    </xf>
    <xf numFmtId="0" fontId="0" fillId="0" borderId="15" xfId="0" applyBorder="1" applyAlignment="1">
      <alignment horizontal="center" wrapText="1"/>
    </xf>
    <xf numFmtId="0" fontId="12" fillId="0" borderId="0" xfId="0" applyFont="1" applyAlignment="1">
      <alignment vertical="top" wrapText="1"/>
    </xf>
    <xf numFmtId="0" fontId="12" fillId="0" borderId="0" xfId="0" applyFont="1" applyAlignment="1">
      <alignment wrapText="1"/>
    </xf>
    <xf numFmtId="0" fontId="0" fillId="0" borderId="0" xfId="0" applyAlignment="1">
      <alignment vertical="top" wrapText="1"/>
    </xf>
    <xf numFmtId="0" fontId="0" fillId="0" borderId="0" xfId="0" applyAlignment="1">
      <alignment wrapText="1"/>
    </xf>
    <xf numFmtId="0" fontId="2" fillId="0" borderId="0" xfId="0" applyFont="1" applyAlignment="1">
      <alignment horizontal="center"/>
    </xf>
    <xf numFmtId="0" fontId="2" fillId="0" borderId="1" xfId="0" applyFont="1" applyBorder="1" applyAlignment="1">
      <alignment horizontal="center"/>
    </xf>
    <xf numFmtId="0" fontId="2" fillId="0" borderId="1" xfId="1" applyFont="1" applyBorder="1" applyAlignment="1">
      <alignment horizontal="right"/>
    </xf>
    <xf numFmtId="0" fontId="4" fillId="0" borderId="0" xfId="1" applyFont="1" applyAlignment="1">
      <alignment horizontal="center"/>
    </xf>
    <xf numFmtId="0" fontId="2" fillId="0" borderId="0" xfId="1" applyFont="1" applyAlignment="1">
      <alignment horizontal="center"/>
    </xf>
    <xf numFmtId="0" fontId="4" fillId="0" borderId="0" xfId="0" applyFont="1" applyAlignment="1">
      <alignment horizontal="center"/>
    </xf>
    <xf numFmtId="0" fontId="2" fillId="0" borderId="0" xfId="0" applyFont="1" applyAlignment="1">
      <alignment horizontal="left" vertical="top" wrapText="1"/>
    </xf>
    <xf numFmtId="0" fontId="2" fillId="0" borderId="1" xfId="1" applyFont="1" applyBorder="1" applyAlignment="1">
      <alignment horizontal="center"/>
    </xf>
    <xf numFmtId="0" fontId="2" fillId="0" borderId="0" xfId="1" applyFont="1" applyAlignment="1">
      <alignment vertical="top" wrapText="1"/>
    </xf>
  </cellXfs>
  <cellStyles count="4">
    <cellStyle name="Comma 2" xfId="2" xr:uid="{52620369-7CF4-43E1-BD4C-A03607C2AE10}"/>
    <cellStyle name="Normal" xfId="0" builtinId="0"/>
    <cellStyle name="Normal 2" xfId="1" xr:uid="{00000000-0005-0000-0000-000001000000}"/>
    <cellStyle name="Normal_Exhibit20_NOI_1" xfId="3" xr:uid="{06B0ADB9-2F7B-4300-B4FD-259B98EE158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440402</xdr:colOff>
      <xdr:row>25</xdr:row>
      <xdr:rowOff>92178</xdr:rowOff>
    </xdr:to>
    <xdr:pic>
      <xdr:nvPicPr>
        <xdr:cNvPr id="3" name="Picture 2">
          <a:extLst>
            <a:ext uri="{FF2B5EF4-FFF2-40B4-BE49-F238E27FC236}">
              <a16:creationId xmlns:a16="http://schemas.microsoft.com/office/drawing/2014/main" id="{87E35B99-4833-4223-8B80-0D5AE1BAE5D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7814596" cy="495709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ctuarial\Public\11759_1_New\2020_Report\Exhibits\Exhibits%204%20-%209%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1759_1_New/2022_Report/Exhibits/CY2021%20Expense%20Related%20Exhibits%20-%20Duc%20Updat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s by Injury Type"/>
      <sheetName val="PDR Intervals"/>
      <sheetName val="Exh4_5-Back (Old Format)"/>
      <sheetName val="Exh4-Back"/>
      <sheetName val="Exh5-SlipFall"/>
      <sheetName val="Exh6-Psy"/>
      <sheetName val="Exh7-Carpal"/>
      <sheetName val="Exh8-Others"/>
      <sheetName val="Exh9-All"/>
      <sheetName val="for Exh10.1"/>
    </sheetNames>
    <sheetDataSet>
      <sheetData sheetId="0"/>
      <sheetData sheetId="1">
        <row r="1">
          <cell r="B1" t="str">
            <v>PDRInterval</v>
          </cell>
          <cell r="C1" t="str">
            <v>Number of Claims</v>
          </cell>
          <cell r="D1" t="str">
            <v>Voucher_VR</v>
          </cell>
          <cell r="E1" t="str">
            <v>Paid Indemnity</v>
          </cell>
          <cell r="F1" t="str">
            <v>Incurred Indemnity</v>
          </cell>
          <cell r="G1" t="str">
            <v>Paid Medical</v>
          </cell>
          <cell r="H1" t="str">
            <v>Incurred Medical</v>
          </cell>
          <cell r="I1" t="str">
            <v>TypeOfInjury</v>
          </cell>
        </row>
        <row r="2">
          <cell r="B2" t="str">
            <v>PDRInterval</v>
          </cell>
          <cell r="C2" t="str">
            <v>Number of Claims</v>
          </cell>
          <cell r="D2" t="str">
            <v>Voucher_VR</v>
          </cell>
          <cell r="E2" t="str">
            <v>Paid Indemnity</v>
          </cell>
          <cell r="F2" t="str">
            <v>Incurred Indemnity</v>
          </cell>
          <cell r="G2" t="str">
            <v>Paid Medical</v>
          </cell>
          <cell r="H2" t="str">
            <v>Incurred Medical</v>
          </cell>
          <cell r="I2" t="str">
            <v>TypeOfInjury</v>
          </cell>
        </row>
        <row r="3">
          <cell r="B3" t="str">
            <v>1 - 4</v>
          </cell>
          <cell r="C3">
            <v>10938</v>
          </cell>
          <cell r="D3">
            <v>1862257</v>
          </cell>
          <cell r="E3">
            <v>72001258</v>
          </cell>
          <cell r="F3">
            <v>120374966</v>
          </cell>
          <cell r="G3">
            <v>73493753</v>
          </cell>
          <cell r="H3">
            <v>156031598</v>
          </cell>
          <cell r="I3" t="str">
            <v>All</v>
          </cell>
        </row>
        <row r="4">
          <cell r="B4" t="str">
            <v>10 - 14</v>
          </cell>
          <cell r="C4">
            <v>9178</v>
          </cell>
          <cell r="D4">
            <v>9730646</v>
          </cell>
          <cell r="E4">
            <v>110256988</v>
          </cell>
          <cell r="F4">
            <v>224354774</v>
          </cell>
          <cell r="G4">
            <v>100263821</v>
          </cell>
          <cell r="H4">
            <v>248323493</v>
          </cell>
          <cell r="I4" t="str">
            <v>All</v>
          </cell>
        </row>
        <row r="5">
          <cell r="B5" t="str">
            <v>15 - 19</v>
          </cell>
          <cell r="C5">
            <v>4788</v>
          </cell>
          <cell r="D5">
            <v>3675756</v>
          </cell>
          <cell r="E5">
            <v>67695140</v>
          </cell>
          <cell r="F5">
            <v>145593035</v>
          </cell>
          <cell r="G5">
            <v>63439291</v>
          </cell>
          <cell r="H5">
            <v>150853946</v>
          </cell>
          <cell r="I5" t="str">
            <v>All</v>
          </cell>
        </row>
        <row r="6">
          <cell r="B6" t="str">
            <v>20 - 24</v>
          </cell>
          <cell r="C6">
            <v>2012</v>
          </cell>
          <cell r="D6">
            <v>2453368</v>
          </cell>
          <cell r="E6">
            <v>38666738</v>
          </cell>
          <cell r="F6">
            <v>87794520</v>
          </cell>
          <cell r="G6">
            <v>37216823</v>
          </cell>
          <cell r="H6">
            <v>90940076</v>
          </cell>
          <cell r="I6" t="str">
            <v>All</v>
          </cell>
        </row>
        <row r="7">
          <cell r="B7" t="str">
            <v>25 - 29</v>
          </cell>
          <cell r="C7">
            <v>1104</v>
          </cell>
          <cell r="D7">
            <v>1707707</v>
          </cell>
          <cell r="E7">
            <v>22456682</v>
          </cell>
          <cell r="F7">
            <v>56450412</v>
          </cell>
          <cell r="G7">
            <v>22998381</v>
          </cell>
          <cell r="H7">
            <v>63700339</v>
          </cell>
          <cell r="I7" t="str">
            <v>All</v>
          </cell>
        </row>
        <row r="8">
          <cell r="B8" t="str">
            <v>30 - 34</v>
          </cell>
          <cell r="C8">
            <v>699</v>
          </cell>
          <cell r="D8">
            <v>1055224</v>
          </cell>
          <cell r="E8">
            <v>16457195</v>
          </cell>
          <cell r="F8">
            <v>44442118</v>
          </cell>
          <cell r="G8">
            <v>20248350</v>
          </cell>
          <cell r="H8">
            <v>50309616</v>
          </cell>
          <cell r="I8" t="str">
            <v>All</v>
          </cell>
        </row>
        <row r="9">
          <cell r="B9" t="str">
            <v>35 - 39</v>
          </cell>
          <cell r="C9">
            <v>340</v>
          </cell>
          <cell r="D9">
            <v>588413</v>
          </cell>
          <cell r="E9">
            <v>9804536</v>
          </cell>
          <cell r="F9">
            <v>25305603</v>
          </cell>
          <cell r="G9">
            <v>12514753</v>
          </cell>
          <cell r="H9">
            <v>31666698</v>
          </cell>
          <cell r="I9" t="str">
            <v>All</v>
          </cell>
        </row>
        <row r="10">
          <cell r="B10" t="str">
            <v>40 - 44</v>
          </cell>
          <cell r="C10">
            <v>215</v>
          </cell>
          <cell r="D10">
            <v>331478</v>
          </cell>
          <cell r="E10">
            <v>5601860</v>
          </cell>
          <cell r="F10">
            <v>17406133</v>
          </cell>
          <cell r="G10">
            <v>11331660</v>
          </cell>
          <cell r="H10">
            <v>23654321</v>
          </cell>
          <cell r="I10" t="str">
            <v>All</v>
          </cell>
        </row>
        <row r="11">
          <cell r="B11" t="str">
            <v>45 - 49</v>
          </cell>
          <cell r="C11">
            <v>133</v>
          </cell>
          <cell r="D11">
            <v>169929</v>
          </cell>
          <cell r="E11">
            <v>4186856</v>
          </cell>
          <cell r="F11">
            <v>11713972</v>
          </cell>
          <cell r="G11">
            <v>5656266</v>
          </cell>
          <cell r="H11">
            <v>13573190</v>
          </cell>
          <cell r="I11" t="str">
            <v>All</v>
          </cell>
        </row>
        <row r="12">
          <cell r="B12" t="str">
            <v>5 - 9</v>
          </cell>
          <cell r="C12">
            <v>13952</v>
          </cell>
          <cell r="D12">
            <v>5165588</v>
          </cell>
          <cell r="E12">
            <v>124771396</v>
          </cell>
          <cell r="F12">
            <v>235410402</v>
          </cell>
          <cell r="G12">
            <v>122277837</v>
          </cell>
          <cell r="H12">
            <v>294449617</v>
          </cell>
          <cell r="I12" t="str">
            <v>All</v>
          </cell>
        </row>
        <row r="13">
          <cell r="B13" t="str">
            <v>50 - 54</v>
          </cell>
          <cell r="C13">
            <v>113</v>
          </cell>
          <cell r="D13">
            <v>180475</v>
          </cell>
          <cell r="E13">
            <v>3929105</v>
          </cell>
          <cell r="F13">
            <v>12289516</v>
          </cell>
          <cell r="G13">
            <v>9250861</v>
          </cell>
          <cell r="H13">
            <v>21513716</v>
          </cell>
          <cell r="I13" t="str">
            <v>All</v>
          </cell>
        </row>
        <row r="14">
          <cell r="B14" t="str">
            <v>55 - 59</v>
          </cell>
          <cell r="C14">
            <v>50</v>
          </cell>
          <cell r="D14">
            <v>65625</v>
          </cell>
          <cell r="E14">
            <v>2016096</v>
          </cell>
          <cell r="F14">
            <v>6444904</v>
          </cell>
          <cell r="G14">
            <v>3306909</v>
          </cell>
          <cell r="H14">
            <v>9417960</v>
          </cell>
          <cell r="I14" t="str">
            <v>All</v>
          </cell>
        </row>
        <row r="15">
          <cell r="B15" t="str">
            <v>60 - 64</v>
          </cell>
          <cell r="C15">
            <v>47</v>
          </cell>
          <cell r="D15">
            <v>117600</v>
          </cell>
          <cell r="E15">
            <v>1656548</v>
          </cell>
          <cell r="F15">
            <v>5670334</v>
          </cell>
          <cell r="G15">
            <v>4330519</v>
          </cell>
          <cell r="H15">
            <v>11643467</v>
          </cell>
          <cell r="I15" t="str">
            <v>All</v>
          </cell>
        </row>
        <row r="16">
          <cell r="B16" t="str">
            <v>65 - 69</v>
          </cell>
          <cell r="C16">
            <v>48</v>
          </cell>
          <cell r="D16">
            <v>74002</v>
          </cell>
          <cell r="E16">
            <v>1601720</v>
          </cell>
          <cell r="F16">
            <v>8046249</v>
          </cell>
          <cell r="G16">
            <v>16269605</v>
          </cell>
          <cell r="H16">
            <v>31094327</v>
          </cell>
          <cell r="I16" t="str">
            <v>All</v>
          </cell>
        </row>
        <row r="17">
          <cell r="B17" t="str">
            <v>70 - 74</v>
          </cell>
          <cell r="C17">
            <v>39</v>
          </cell>
          <cell r="D17">
            <v>78000</v>
          </cell>
          <cell r="E17">
            <v>1235668</v>
          </cell>
          <cell r="F17">
            <v>8187190</v>
          </cell>
          <cell r="G17">
            <v>5431200</v>
          </cell>
          <cell r="H17">
            <v>16093119</v>
          </cell>
          <cell r="I17" t="str">
            <v>All</v>
          </cell>
        </row>
        <row r="18">
          <cell r="B18" t="str">
            <v>75 - 79</v>
          </cell>
          <cell r="C18">
            <v>24</v>
          </cell>
          <cell r="D18">
            <v>65600</v>
          </cell>
          <cell r="E18">
            <v>795793</v>
          </cell>
          <cell r="F18">
            <v>8852128</v>
          </cell>
          <cell r="G18">
            <v>4183179</v>
          </cell>
          <cell r="H18">
            <v>24239572</v>
          </cell>
          <cell r="I18" t="str">
            <v>All</v>
          </cell>
        </row>
        <row r="19">
          <cell r="B19" t="str">
            <v>80 - 84</v>
          </cell>
          <cell r="C19">
            <v>24</v>
          </cell>
          <cell r="D19">
            <v>29600</v>
          </cell>
          <cell r="E19">
            <v>1159795</v>
          </cell>
          <cell r="F19">
            <v>6717163</v>
          </cell>
          <cell r="G19">
            <v>6442320</v>
          </cell>
          <cell r="H19">
            <v>12003896</v>
          </cell>
          <cell r="I19" t="str">
            <v>All</v>
          </cell>
        </row>
        <row r="20">
          <cell r="B20" t="str">
            <v>85 - 89</v>
          </cell>
          <cell r="C20">
            <v>11</v>
          </cell>
          <cell r="D20">
            <v>18000</v>
          </cell>
          <cell r="E20">
            <v>464241</v>
          </cell>
          <cell r="F20">
            <v>4538344</v>
          </cell>
          <cell r="G20">
            <v>3341083</v>
          </cell>
          <cell r="H20">
            <v>14846881</v>
          </cell>
          <cell r="I20" t="str">
            <v>All</v>
          </cell>
        </row>
        <row r="21">
          <cell r="B21" t="str">
            <v>90 - 94</v>
          </cell>
          <cell r="C21">
            <v>12</v>
          </cell>
          <cell r="D21">
            <v>13200</v>
          </cell>
          <cell r="E21">
            <v>495647</v>
          </cell>
          <cell r="F21">
            <v>3445966</v>
          </cell>
          <cell r="G21">
            <v>3467866</v>
          </cell>
          <cell r="H21">
            <v>7256725</v>
          </cell>
          <cell r="I21" t="str">
            <v>All</v>
          </cell>
        </row>
        <row r="22">
          <cell r="B22" t="str">
            <v>95 - 99</v>
          </cell>
          <cell r="C22">
            <v>11</v>
          </cell>
          <cell r="D22">
            <v>17000</v>
          </cell>
          <cell r="E22">
            <v>700825</v>
          </cell>
          <cell r="F22">
            <v>6067497</v>
          </cell>
          <cell r="G22">
            <v>4413407</v>
          </cell>
          <cell r="H22">
            <v>14308033</v>
          </cell>
          <cell r="I22" t="str">
            <v>All</v>
          </cell>
        </row>
        <row r="23">
          <cell r="B23" t="str">
            <v>1 - 4</v>
          </cell>
          <cell r="C23">
            <v>1591</v>
          </cell>
          <cell r="D23">
            <v>281832</v>
          </cell>
          <cell r="E23">
            <v>11259380</v>
          </cell>
          <cell r="F23">
            <v>18817066</v>
          </cell>
          <cell r="G23">
            <v>9398545</v>
          </cell>
          <cell r="H23">
            <v>20547676</v>
          </cell>
          <cell r="I23" t="str">
            <v>Back</v>
          </cell>
        </row>
        <row r="24">
          <cell r="B24" t="str">
            <v>10 - 14</v>
          </cell>
          <cell r="C24">
            <v>1988</v>
          </cell>
          <cell r="D24">
            <v>2340948</v>
          </cell>
          <cell r="E24">
            <v>25094986</v>
          </cell>
          <cell r="F24">
            <v>50161194</v>
          </cell>
          <cell r="G24">
            <v>18986486</v>
          </cell>
          <cell r="H24">
            <v>50441696</v>
          </cell>
          <cell r="I24" t="str">
            <v>Back</v>
          </cell>
        </row>
        <row r="25">
          <cell r="B25" t="str">
            <v>15 - 19</v>
          </cell>
          <cell r="C25">
            <v>1056</v>
          </cell>
          <cell r="D25">
            <v>973148</v>
          </cell>
          <cell r="E25">
            <v>14190766</v>
          </cell>
          <cell r="F25">
            <v>30817092</v>
          </cell>
          <cell r="G25">
            <v>11437608</v>
          </cell>
          <cell r="H25">
            <v>30418086</v>
          </cell>
          <cell r="I25" t="str">
            <v>Back</v>
          </cell>
        </row>
        <row r="26">
          <cell r="B26" t="str">
            <v>20 - 24</v>
          </cell>
          <cell r="C26">
            <v>438</v>
          </cell>
          <cell r="D26">
            <v>628526</v>
          </cell>
          <cell r="E26">
            <v>8390725</v>
          </cell>
          <cell r="F26">
            <v>18925406</v>
          </cell>
          <cell r="G26">
            <v>6704436</v>
          </cell>
          <cell r="H26">
            <v>18244616</v>
          </cell>
          <cell r="I26" t="str">
            <v>Back</v>
          </cell>
        </row>
        <row r="27">
          <cell r="B27" t="str">
            <v>25 - 29</v>
          </cell>
          <cell r="C27">
            <v>233</v>
          </cell>
          <cell r="D27">
            <v>356710</v>
          </cell>
          <cell r="E27">
            <v>4880906</v>
          </cell>
          <cell r="F27">
            <v>11591959</v>
          </cell>
          <cell r="G27">
            <v>3712533</v>
          </cell>
          <cell r="H27">
            <v>10573173</v>
          </cell>
          <cell r="I27" t="str">
            <v>Back</v>
          </cell>
        </row>
        <row r="28">
          <cell r="B28" t="str">
            <v>30 - 34</v>
          </cell>
          <cell r="C28">
            <v>155</v>
          </cell>
          <cell r="D28">
            <v>273272</v>
          </cell>
          <cell r="E28">
            <v>3922027</v>
          </cell>
          <cell r="F28">
            <v>9189504</v>
          </cell>
          <cell r="G28">
            <v>3441166</v>
          </cell>
          <cell r="H28">
            <v>8937842</v>
          </cell>
          <cell r="I28" t="str">
            <v>Back</v>
          </cell>
        </row>
        <row r="29">
          <cell r="B29" t="str">
            <v>35 - 39</v>
          </cell>
          <cell r="C29">
            <v>80</v>
          </cell>
          <cell r="D29">
            <v>104899</v>
          </cell>
          <cell r="E29">
            <v>2428489</v>
          </cell>
          <cell r="F29">
            <v>6035632</v>
          </cell>
          <cell r="G29">
            <v>2898821</v>
          </cell>
          <cell r="H29">
            <v>7306522</v>
          </cell>
          <cell r="I29" t="str">
            <v>Back</v>
          </cell>
        </row>
        <row r="30">
          <cell r="B30" t="str">
            <v>40 - 44</v>
          </cell>
          <cell r="C30">
            <v>48</v>
          </cell>
          <cell r="D30">
            <v>67150</v>
          </cell>
          <cell r="E30">
            <v>1249591</v>
          </cell>
          <cell r="F30">
            <v>3913541</v>
          </cell>
          <cell r="G30">
            <v>1446445</v>
          </cell>
          <cell r="H30">
            <v>3925688</v>
          </cell>
          <cell r="I30" t="str">
            <v>Back</v>
          </cell>
        </row>
        <row r="31">
          <cell r="B31" t="str">
            <v>45 - 49</v>
          </cell>
          <cell r="C31">
            <v>23</v>
          </cell>
          <cell r="D31">
            <v>18000</v>
          </cell>
          <cell r="E31">
            <v>569951</v>
          </cell>
          <cell r="F31">
            <v>2001044</v>
          </cell>
          <cell r="G31">
            <v>660097</v>
          </cell>
          <cell r="H31">
            <v>2060720</v>
          </cell>
          <cell r="I31" t="str">
            <v>Back</v>
          </cell>
        </row>
        <row r="32">
          <cell r="B32" t="str">
            <v>5 - 9</v>
          </cell>
          <cell r="C32">
            <v>2480</v>
          </cell>
          <cell r="D32">
            <v>1201009</v>
          </cell>
          <cell r="E32">
            <v>22226126</v>
          </cell>
          <cell r="F32">
            <v>41520276</v>
          </cell>
          <cell r="G32">
            <v>19663999</v>
          </cell>
          <cell r="H32">
            <v>48844299</v>
          </cell>
          <cell r="I32" t="str">
            <v>Back</v>
          </cell>
        </row>
        <row r="33">
          <cell r="B33" t="str">
            <v>50 - 54</v>
          </cell>
          <cell r="C33">
            <v>23</v>
          </cell>
          <cell r="D33">
            <v>30000</v>
          </cell>
          <cell r="E33">
            <v>804619</v>
          </cell>
          <cell r="F33">
            <v>1979971</v>
          </cell>
          <cell r="G33">
            <v>1091957</v>
          </cell>
          <cell r="H33">
            <v>2381016</v>
          </cell>
          <cell r="I33" t="str">
            <v>Back</v>
          </cell>
        </row>
        <row r="34">
          <cell r="B34" t="str">
            <v>55 - 59</v>
          </cell>
          <cell r="C34">
            <v>10</v>
          </cell>
          <cell r="D34">
            <v>36675</v>
          </cell>
          <cell r="E34">
            <v>319075</v>
          </cell>
          <cell r="F34">
            <v>1254251</v>
          </cell>
          <cell r="G34">
            <v>546457</v>
          </cell>
          <cell r="H34">
            <v>2409670</v>
          </cell>
          <cell r="I34" t="str">
            <v>Back</v>
          </cell>
        </row>
        <row r="35">
          <cell r="B35" t="str">
            <v>60 - 64</v>
          </cell>
          <cell r="C35">
            <v>10</v>
          </cell>
          <cell r="D35">
            <v>21100</v>
          </cell>
          <cell r="E35">
            <v>420568</v>
          </cell>
          <cell r="F35">
            <v>1171145</v>
          </cell>
          <cell r="G35">
            <v>959867</v>
          </cell>
          <cell r="H35">
            <v>1923377</v>
          </cell>
          <cell r="I35" t="str">
            <v>Back</v>
          </cell>
        </row>
        <row r="36">
          <cell r="B36" t="str">
            <v>65 - 69</v>
          </cell>
          <cell r="C36">
            <v>6</v>
          </cell>
          <cell r="D36">
            <v>6000</v>
          </cell>
          <cell r="E36">
            <v>138457</v>
          </cell>
          <cell r="F36">
            <v>647585</v>
          </cell>
          <cell r="G36">
            <v>507575</v>
          </cell>
          <cell r="H36">
            <v>1535952</v>
          </cell>
          <cell r="I36" t="str">
            <v>Back</v>
          </cell>
        </row>
        <row r="37">
          <cell r="B37" t="str">
            <v>70 - 74</v>
          </cell>
          <cell r="C37">
            <v>9</v>
          </cell>
          <cell r="D37">
            <v>24000</v>
          </cell>
          <cell r="E37">
            <v>220793</v>
          </cell>
          <cell r="F37">
            <v>1943610</v>
          </cell>
          <cell r="G37">
            <v>1157831</v>
          </cell>
          <cell r="H37">
            <v>3300397</v>
          </cell>
          <cell r="I37" t="str">
            <v>Back</v>
          </cell>
        </row>
        <row r="38">
          <cell r="B38" t="str">
            <v>75 - 79</v>
          </cell>
          <cell r="C38">
            <v>6</v>
          </cell>
          <cell r="D38">
            <v>12000</v>
          </cell>
          <cell r="E38">
            <v>251668</v>
          </cell>
          <cell r="F38">
            <v>2488645</v>
          </cell>
          <cell r="G38">
            <v>1066487</v>
          </cell>
          <cell r="H38">
            <v>8582721</v>
          </cell>
          <cell r="I38" t="str">
            <v>Back</v>
          </cell>
        </row>
        <row r="39">
          <cell r="B39" t="str">
            <v>80 - 84</v>
          </cell>
          <cell r="C39">
            <v>3</v>
          </cell>
          <cell r="D39">
            <v>0</v>
          </cell>
          <cell r="E39">
            <v>95840</v>
          </cell>
          <cell r="F39">
            <v>225047</v>
          </cell>
          <cell r="G39">
            <v>16400</v>
          </cell>
          <cell r="H39">
            <v>79813</v>
          </cell>
          <cell r="I39" t="str">
            <v>Back</v>
          </cell>
        </row>
        <row r="40">
          <cell r="B40" t="str">
            <v>85 - 89</v>
          </cell>
          <cell r="C40">
            <v>1</v>
          </cell>
          <cell r="D40">
            <v>0</v>
          </cell>
          <cell r="E40">
            <v>53472</v>
          </cell>
          <cell r="F40">
            <v>119215</v>
          </cell>
          <cell r="G40">
            <v>30538</v>
          </cell>
          <cell r="H40">
            <v>79600</v>
          </cell>
          <cell r="I40" t="str">
            <v>Back</v>
          </cell>
        </row>
        <row r="41">
          <cell r="B41" t="str">
            <v>90 - 94</v>
          </cell>
          <cell r="C41">
            <v>2</v>
          </cell>
          <cell r="D41">
            <v>0</v>
          </cell>
          <cell r="E41">
            <v>49908</v>
          </cell>
          <cell r="F41">
            <v>1161007</v>
          </cell>
          <cell r="G41">
            <v>448297</v>
          </cell>
          <cell r="H41">
            <v>1689950</v>
          </cell>
          <cell r="I41" t="str">
            <v>Back</v>
          </cell>
        </row>
        <row r="42">
          <cell r="B42" t="str">
            <v>95 - 99</v>
          </cell>
          <cell r="C42">
            <v>3</v>
          </cell>
          <cell r="D42">
            <v>6000</v>
          </cell>
          <cell r="E42">
            <v>96348</v>
          </cell>
          <cell r="F42">
            <v>3816404</v>
          </cell>
          <cell r="G42">
            <v>2389728</v>
          </cell>
          <cell r="H42">
            <v>10474883</v>
          </cell>
          <cell r="I42" t="str">
            <v>Back</v>
          </cell>
        </row>
        <row r="43">
          <cell r="B43" t="str">
            <v>1 - 4</v>
          </cell>
          <cell r="C43">
            <v>946</v>
          </cell>
          <cell r="D43">
            <v>184785</v>
          </cell>
          <cell r="E43">
            <v>5832869</v>
          </cell>
          <cell r="F43">
            <v>10258984</v>
          </cell>
          <cell r="G43">
            <v>5045632</v>
          </cell>
          <cell r="H43">
            <v>11805483</v>
          </cell>
          <cell r="I43" t="str">
            <v>Carpal Tunnel / Repetitive Motion</v>
          </cell>
        </row>
        <row r="44">
          <cell r="B44" t="str">
            <v>10 - 14</v>
          </cell>
          <cell r="C44">
            <v>782</v>
          </cell>
          <cell r="D44">
            <v>911290</v>
          </cell>
          <cell r="E44">
            <v>8025060</v>
          </cell>
          <cell r="F44">
            <v>18480566</v>
          </cell>
          <cell r="G44">
            <v>6711476</v>
          </cell>
          <cell r="H44">
            <v>19066988</v>
          </cell>
          <cell r="I44" t="str">
            <v>Carpal Tunnel / Repetitive Motion</v>
          </cell>
        </row>
        <row r="45">
          <cell r="B45" t="str">
            <v>15 - 19</v>
          </cell>
          <cell r="C45">
            <v>330</v>
          </cell>
          <cell r="D45">
            <v>242821</v>
          </cell>
          <cell r="E45">
            <v>4136232</v>
          </cell>
          <cell r="F45">
            <v>9524508</v>
          </cell>
          <cell r="G45">
            <v>3278577</v>
          </cell>
          <cell r="H45">
            <v>8933751</v>
          </cell>
          <cell r="I45" t="str">
            <v>Carpal Tunnel / Repetitive Motion</v>
          </cell>
        </row>
        <row r="46">
          <cell r="B46" t="str">
            <v>20 - 24</v>
          </cell>
          <cell r="C46">
            <v>138</v>
          </cell>
          <cell r="D46">
            <v>126126</v>
          </cell>
          <cell r="E46">
            <v>2112216</v>
          </cell>
          <cell r="F46">
            <v>5609492</v>
          </cell>
          <cell r="G46">
            <v>1315783</v>
          </cell>
          <cell r="H46">
            <v>4394138</v>
          </cell>
          <cell r="I46" t="str">
            <v>Carpal Tunnel / Repetitive Motion</v>
          </cell>
        </row>
        <row r="47">
          <cell r="B47" t="str">
            <v>25 - 29</v>
          </cell>
          <cell r="C47">
            <v>64</v>
          </cell>
          <cell r="D47">
            <v>123655</v>
          </cell>
          <cell r="E47">
            <v>1041824</v>
          </cell>
          <cell r="F47">
            <v>2892704</v>
          </cell>
          <cell r="G47">
            <v>699228</v>
          </cell>
          <cell r="H47">
            <v>2255159</v>
          </cell>
          <cell r="I47" t="str">
            <v>Carpal Tunnel / Repetitive Motion</v>
          </cell>
        </row>
        <row r="48">
          <cell r="B48" t="str">
            <v>30 - 34</v>
          </cell>
          <cell r="C48">
            <v>36</v>
          </cell>
          <cell r="D48">
            <v>68200</v>
          </cell>
          <cell r="E48">
            <v>628085</v>
          </cell>
          <cell r="F48">
            <v>2247556</v>
          </cell>
          <cell r="G48">
            <v>512800</v>
          </cell>
          <cell r="H48">
            <v>1698899</v>
          </cell>
          <cell r="I48" t="str">
            <v>Carpal Tunnel / Repetitive Motion</v>
          </cell>
        </row>
        <row r="49">
          <cell r="B49" t="str">
            <v>35 - 39</v>
          </cell>
          <cell r="C49">
            <v>12</v>
          </cell>
          <cell r="D49">
            <v>12375</v>
          </cell>
          <cell r="E49">
            <v>371134</v>
          </cell>
          <cell r="F49">
            <v>782575</v>
          </cell>
          <cell r="G49">
            <v>149182</v>
          </cell>
          <cell r="H49">
            <v>385213</v>
          </cell>
          <cell r="I49" t="str">
            <v>Carpal Tunnel / Repetitive Motion</v>
          </cell>
        </row>
        <row r="50">
          <cell r="B50" t="str">
            <v>40 - 44</v>
          </cell>
          <cell r="C50">
            <v>9</v>
          </cell>
          <cell r="D50">
            <v>22000</v>
          </cell>
          <cell r="E50">
            <v>184609</v>
          </cell>
          <cell r="F50">
            <v>786904</v>
          </cell>
          <cell r="G50">
            <v>66271</v>
          </cell>
          <cell r="H50">
            <v>385496</v>
          </cell>
          <cell r="I50" t="str">
            <v>Carpal Tunnel / Repetitive Motion</v>
          </cell>
        </row>
        <row r="51">
          <cell r="B51" t="str">
            <v>45 - 49</v>
          </cell>
          <cell r="C51">
            <v>6</v>
          </cell>
          <cell r="D51">
            <v>6000</v>
          </cell>
          <cell r="E51">
            <v>135871</v>
          </cell>
          <cell r="F51">
            <v>377869</v>
          </cell>
          <cell r="G51">
            <v>83134</v>
          </cell>
          <cell r="H51">
            <v>180811</v>
          </cell>
          <cell r="I51" t="str">
            <v>Carpal Tunnel / Repetitive Motion</v>
          </cell>
        </row>
        <row r="52">
          <cell r="B52" t="str">
            <v>5 - 9</v>
          </cell>
          <cell r="C52">
            <v>1089</v>
          </cell>
          <cell r="D52">
            <v>280529</v>
          </cell>
          <cell r="E52">
            <v>9292568</v>
          </cell>
          <cell r="F52">
            <v>17976583</v>
          </cell>
          <cell r="G52">
            <v>7918138</v>
          </cell>
          <cell r="H52">
            <v>20780175</v>
          </cell>
          <cell r="I52" t="str">
            <v>Carpal Tunnel / Repetitive Motion</v>
          </cell>
        </row>
        <row r="53">
          <cell r="B53" t="str">
            <v>50 - 54</v>
          </cell>
          <cell r="C53">
            <v>6</v>
          </cell>
          <cell r="D53">
            <v>0</v>
          </cell>
          <cell r="E53">
            <v>227697</v>
          </cell>
          <cell r="F53">
            <v>479361</v>
          </cell>
          <cell r="G53">
            <v>97467</v>
          </cell>
          <cell r="H53">
            <v>182891</v>
          </cell>
          <cell r="I53" t="str">
            <v>Carpal Tunnel / Repetitive Motion</v>
          </cell>
        </row>
        <row r="54">
          <cell r="B54" t="str">
            <v>55 - 59</v>
          </cell>
          <cell r="C54">
            <v>1</v>
          </cell>
          <cell r="D54">
            <v>0</v>
          </cell>
          <cell r="E54">
            <v>41213</v>
          </cell>
          <cell r="F54">
            <v>71408</v>
          </cell>
          <cell r="G54">
            <v>1396</v>
          </cell>
          <cell r="H54">
            <v>43132</v>
          </cell>
          <cell r="I54" t="str">
            <v>Carpal Tunnel / Repetitive Motion</v>
          </cell>
        </row>
        <row r="55">
          <cell r="B55" t="str">
            <v>60 - 64</v>
          </cell>
          <cell r="C55">
            <v>2</v>
          </cell>
          <cell r="D55">
            <v>0</v>
          </cell>
          <cell r="E55">
            <v>79465</v>
          </cell>
          <cell r="F55">
            <v>143584</v>
          </cell>
          <cell r="G55">
            <v>18253</v>
          </cell>
          <cell r="H55">
            <v>29253</v>
          </cell>
          <cell r="I55" t="str">
            <v>Carpal Tunnel / Repetitive Motion</v>
          </cell>
        </row>
        <row r="56">
          <cell r="B56" t="str">
            <v>65 - 69</v>
          </cell>
          <cell r="C56"/>
          <cell r="D56"/>
          <cell r="E56"/>
          <cell r="F56"/>
          <cell r="G56"/>
          <cell r="H56"/>
          <cell r="I56" t="str">
            <v>Carpal Tunnel / Repetitive Motion</v>
          </cell>
        </row>
        <row r="57">
          <cell r="B57" t="str">
            <v>70 - 74</v>
          </cell>
          <cell r="C57">
            <v>2</v>
          </cell>
          <cell r="D57">
            <v>0</v>
          </cell>
          <cell r="E57">
            <v>60699</v>
          </cell>
          <cell r="F57">
            <v>183025</v>
          </cell>
          <cell r="G57">
            <v>306022</v>
          </cell>
          <cell r="H57">
            <v>398339</v>
          </cell>
          <cell r="I57" t="str">
            <v>Carpal Tunnel / Repetitive Motion</v>
          </cell>
        </row>
        <row r="58">
          <cell r="B58" t="str">
            <v>75 - 79</v>
          </cell>
          <cell r="C58">
            <v>1</v>
          </cell>
          <cell r="D58">
            <v>0</v>
          </cell>
          <cell r="E58">
            <v>8151</v>
          </cell>
          <cell r="F58">
            <v>95000</v>
          </cell>
          <cell r="G58">
            <v>7704</v>
          </cell>
          <cell r="H58">
            <v>37000</v>
          </cell>
          <cell r="I58" t="str">
            <v>Carpal Tunnel / Repetitive Motion</v>
          </cell>
        </row>
        <row r="59">
          <cell r="B59" t="str">
            <v>80 - 84</v>
          </cell>
          <cell r="C59"/>
          <cell r="D59"/>
          <cell r="E59"/>
          <cell r="F59"/>
          <cell r="G59"/>
          <cell r="H59"/>
          <cell r="I59" t="str">
            <v>Carpal Tunnel / Repetitive Motion</v>
          </cell>
        </row>
        <row r="60">
          <cell r="B60" t="str">
            <v>85 - 89</v>
          </cell>
          <cell r="C60"/>
          <cell r="D60"/>
          <cell r="E60"/>
          <cell r="F60"/>
          <cell r="G60"/>
          <cell r="H60"/>
          <cell r="I60" t="str">
            <v>Carpal Tunnel / Repetitive Motion</v>
          </cell>
        </row>
        <row r="61">
          <cell r="B61" t="str">
            <v>90 - 94</v>
          </cell>
          <cell r="C61"/>
          <cell r="D61"/>
          <cell r="E61"/>
          <cell r="F61"/>
          <cell r="G61"/>
          <cell r="H61"/>
          <cell r="I61" t="str">
            <v>Carpal Tunnel / Repetitive Motion</v>
          </cell>
        </row>
        <row r="62">
          <cell r="B62" t="str">
            <v>95 - 99</v>
          </cell>
          <cell r="C62">
            <v>1</v>
          </cell>
          <cell r="D62">
            <v>0</v>
          </cell>
          <cell r="E62">
            <v>51031</v>
          </cell>
          <cell r="F62">
            <v>124335</v>
          </cell>
          <cell r="G62">
            <v>8396</v>
          </cell>
          <cell r="H62">
            <v>38800</v>
          </cell>
          <cell r="I62" t="str">
            <v>Carpal Tunnel / Repetitive Motion</v>
          </cell>
        </row>
        <row r="63">
          <cell r="B63" t="str">
            <v>1 - 4</v>
          </cell>
          <cell r="C63">
            <v>1306</v>
          </cell>
          <cell r="D63">
            <v>123417</v>
          </cell>
          <cell r="E63">
            <v>5251391</v>
          </cell>
          <cell r="F63">
            <v>9961510</v>
          </cell>
          <cell r="G63">
            <v>5092117</v>
          </cell>
          <cell r="H63">
            <v>12880617</v>
          </cell>
          <cell r="I63" t="str">
            <v>Other Cumulative</v>
          </cell>
        </row>
        <row r="64">
          <cell r="B64" t="str">
            <v>10 - 14</v>
          </cell>
          <cell r="C64">
            <v>1016</v>
          </cell>
          <cell r="D64">
            <v>516298</v>
          </cell>
          <cell r="E64">
            <v>5870039</v>
          </cell>
          <cell r="F64">
            <v>16681500</v>
          </cell>
          <cell r="G64">
            <v>4700040</v>
          </cell>
          <cell r="H64">
            <v>17716732</v>
          </cell>
          <cell r="I64" t="str">
            <v>Other Cumulative</v>
          </cell>
        </row>
        <row r="65">
          <cell r="B65" t="str">
            <v>15 - 19</v>
          </cell>
          <cell r="C65">
            <v>534</v>
          </cell>
          <cell r="D65">
            <v>266883</v>
          </cell>
          <cell r="E65">
            <v>4414426</v>
          </cell>
          <cell r="F65">
            <v>12169114</v>
          </cell>
          <cell r="G65">
            <v>3356818</v>
          </cell>
          <cell r="H65">
            <v>10799744</v>
          </cell>
          <cell r="I65" t="str">
            <v>Other Cumulative</v>
          </cell>
        </row>
        <row r="66">
          <cell r="B66" t="str">
            <v>20 - 24</v>
          </cell>
          <cell r="C66">
            <v>228</v>
          </cell>
          <cell r="D66">
            <v>248763</v>
          </cell>
          <cell r="E66">
            <v>2313685</v>
          </cell>
          <cell r="F66">
            <v>7670275</v>
          </cell>
          <cell r="G66">
            <v>1507055</v>
          </cell>
          <cell r="H66">
            <v>6025400</v>
          </cell>
          <cell r="I66" t="str">
            <v>Other Cumulative</v>
          </cell>
        </row>
        <row r="67">
          <cell r="B67" t="str">
            <v>25 - 29</v>
          </cell>
          <cell r="C67">
            <v>108</v>
          </cell>
          <cell r="D67">
            <v>141859</v>
          </cell>
          <cell r="E67">
            <v>1269861</v>
          </cell>
          <cell r="F67">
            <v>4007800</v>
          </cell>
          <cell r="G67">
            <v>680366</v>
          </cell>
          <cell r="H67">
            <v>2960477</v>
          </cell>
          <cell r="I67" t="str">
            <v>Other Cumulative</v>
          </cell>
        </row>
        <row r="68">
          <cell r="B68" t="str">
            <v>30 - 34</v>
          </cell>
          <cell r="C68">
            <v>70</v>
          </cell>
          <cell r="D68">
            <v>98472</v>
          </cell>
          <cell r="E68">
            <v>993000</v>
          </cell>
          <cell r="F68">
            <v>3714560</v>
          </cell>
          <cell r="G68">
            <v>768270</v>
          </cell>
          <cell r="H68">
            <v>2965845</v>
          </cell>
          <cell r="I68" t="str">
            <v>Other Cumulative</v>
          </cell>
        </row>
        <row r="69">
          <cell r="B69" t="str">
            <v>35 - 39</v>
          </cell>
          <cell r="C69">
            <v>25</v>
          </cell>
          <cell r="D69">
            <v>32287</v>
          </cell>
          <cell r="E69">
            <v>380511</v>
          </cell>
          <cell r="F69">
            <v>1542082</v>
          </cell>
          <cell r="G69">
            <v>228155</v>
          </cell>
          <cell r="H69">
            <v>1060025</v>
          </cell>
          <cell r="I69" t="str">
            <v>Other Cumulative</v>
          </cell>
        </row>
        <row r="70">
          <cell r="B70" t="str">
            <v>40 - 44</v>
          </cell>
          <cell r="C70">
            <v>18</v>
          </cell>
          <cell r="D70">
            <v>15600</v>
          </cell>
          <cell r="E70">
            <v>472254</v>
          </cell>
          <cell r="F70">
            <v>1117800</v>
          </cell>
          <cell r="G70">
            <v>279036</v>
          </cell>
          <cell r="H70">
            <v>590466</v>
          </cell>
          <cell r="I70" t="str">
            <v>Other Cumulative</v>
          </cell>
        </row>
        <row r="71">
          <cell r="B71" t="str">
            <v>45 - 49</v>
          </cell>
          <cell r="C71">
            <v>15</v>
          </cell>
          <cell r="D71">
            <v>23994</v>
          </cell>
          <cell r="E71">
            <v>295836</v>
          </cell>
          <cell r="F71">
            <v>876401</v>
          </cell>
          <cell r="G71">
            <v>143716</v>
          </cell>
          <cell r="H71">
            <v>665721</v>
          </cell>
          <cell r="I71" t="str">
            <v>Other Cumulative</v>
          </cell>
        </row>
        <row r="72">
          <cell r="B72" t="str">
            <v>5 - 9</v>
          </cell>
          <cell r="C72">
            <v>1650</v>
          </cell>
          <cell r="D72">
            <v>327702</v>
          </cell>
          <cell r="E72">
            <v>6903712</v>
          </cell>
          <cell r="F72">
            <v>17268936</v>
          </cell>
          <cell r="G72">
            <v>6149140</v>
          </cell>
          <cell r="H72">
            <v>21798580</v>
          </cell>
          <cell r="I72" t="str">
            <v>Other Cumulative</v>
          </cell>
        </row>
        <row r="73">
          <cell r="B73" t="str">
            <v>50 - 54</v>
          </cell>
          <cell r="C73">
            <v>10</v>
          </cell>
          <cell r="D73">
            <v>12000</v>
          </cell>
          <cell r="E73">
            <v>152302</v>
          </cell>
          <cell r="F73">
            <v>704315</v>
          </cell>
          <cell r="G73">
            <v>135583</v>
          </cell>
          <cell r="H73">
            <v>525765</v>
          </cell>
          <cell r="I73" t="str">
            <v>Other Cumulative</v>
          </cell>
        </row>
        <row r="74">
          <cell r="B74" t="str">
            <v>55 - 59</v>
          </cell>
          <cell r="C74">
            <v>3</v>
          </cell>
          <cell r="D74">
            <v>0</v>
          </cell>
          <cell r="E74">
            <v>0</v>
          </cell>
          <cell r="F74">
            <v>158751</v>
          </cell>
          <cell r="G74">
            <v>18097</v>
          </cell>
          <cell r="H74">
            <v>123530</v>
          </cell>
          <cell r="I74" t="str">
            <v>Other Cumulative</v>
          </cell>
        </row>
        <row r="75">
          <cell r="B75" t="str">
            <v>60 - 64</v>
          </cell>
          <cell r="C75">
            <v>5</v>
          </cell>
          <cell r="D75">
            <v>12000</v>
          </cell>
          <cell r="E75">
            <v>93829</v>
          </cell>
          <cell r="F75">
            <v>668326</v>
          </cell>
          <cell r="G75">
            <v>439698</v>
          </cell>
          <cell r="H75">
            <v>1752252</v>
          </cell>
          <cell r="I75" t="str">
            <v>Other Cumulative</v>
          </cell>
        </row>
        <row r="76">
          <cell r="B76" t="str">
            <v>65 - 69</v>
          </cell>
          <cell r="C76">
            <v>5</v>
          </cell>
          <cell r="D76">
            <v>0</v>
          </cell>
          <cell r="E76">
            <v>145985</v>
          </cell>
          <cell r="F76">
            <v>522525</v>
          </cell>
          <cell r="G76">
            <v>164890</v>
          </cell>
          <cell r="H76">
            <v>533817</v>
          </cell>
          <cell r="I76" t="str">
            <v>Other Cumulative</v>
          </cell>
        </row>
        <row r="77">
          <cell r="B77" t="str">
            <v>70 - 74</v>
          </cell>
          <cell r="C77"/>
          <cell r="D77"/>
          <cell r="E77"/>
          <cell r="F77"/>
          <cell r="G77"/>
          <cell r="H77"/>
          <cell r="I77" t="str">
            <v>Other Cumulative</v>
          </cell>
        </row>
        <row r="78">
          <cell r="B78" t="str">
            <v>75 - 79</v>
          </cell>
          <cell r="C78">
            <v>2</v>
          </cell>
          <cell r="D78">
            <v>6000</v>
          </cell>
          <cell r="E78">
            <v>45991</v>
          </cell>
          <cell r="F78">
            <v>992368</v>
          </cell>
          <cell r="G78">
            <v>549026</v>
          </cell>
          <cell r="H78">
            <v>1194186</v>
          </cell>
          <cell r="I78" t="str">
            <v>Other Cumulative</v>
          </cell>
        </row>
        <row r="79">
          <cell r="B79" t="str">
            <v>80 - 84</v>
          </cell>
          <cell r="C79"/>
          <cell r="D79"/>
          <cell r="E79"/>
          <cell r="F79"/>
          <cell r="G79"/>
          <cell r="H79"/>
          <cell r="I79" t="str">
            <v>Other Cumulative</v>
          </cell>
        </row>
        <row r="80">
          <cell r="B80" t="str">
            <v>85 - 89</v>
          </cell>
          <cell r="C80"/>
          <cell r="D80"/>
          <cell r="E80"/>
          <cell r="F80"/>
          <cell r="G80"/>
          <cell r="H80"/>
          <cell r="I80" t="str">
            <v>Other Cumulative</v>
          </cell>
        </row>
        <row r="81">
          <cell r="B81" t="str">
            <v>90 - 94</v>
          </cell>
          <cell r="C81"/>
          <cell r="D81"/>
          <cell r="E81"/>
          <cell r="F81"/>
          <cell r="G81"/>
          <cell r="H81"/>
          <cell r="I81" t="str">
            <v>Other Cumulative</v>
          </cell>
        </row>
        <row r="82">
          <cell r="B82" t="str">
            <v>95 - 99</v>
          </cell>
          <cell r="C82">
            <v>2</v>
          </cell>
          <cell r="D82">
            <v>6000</v>
          </cell>
          <cell r="E82">
            <v>34882</v>
          </cell>
          <cell r="F82">
            <v>119907</v>
          </cell>
          <cell r="G82">
            <v>43024</v>
          </cell>
          <cell r="H82">
            <v>56468</v>
          </cell>
          <cell r="I82" t="str">
            <v>Other Cumulative</v>
          </cell>
        </row>
        <row r="83">
          <cell r="B83" t="str">
            <v>1 - 4</v>
          </cell>
          <cell r="C83">
            <v>251</v>
          </cell>
          <cell r="D83">
            <v>53075</v>
          </cell>
          <cell r="E83">
            <v>1646657</v>
          </cell>
          <cell r="F83">
            <v>2906801</v>
          </cell>
          <cell r="G83">
            <v>1006493</v>
          </cell>
          <cell r="H83">
            <v>2541619</v>
          </cell>
          <cell r="I83" t="str">
            <v>Psychiatric and Mental Stress</v>
          </cell>
        </row>
        <row r="84">
          <cell r="B84" t="str">
            <v>10 - 14</v>
          </cell>
          <cell r="C84">
            <v>160</v>
          </cell>
          <cell r="D84">
            <v>168097</v>
          </cell>
          <cell r="E84">
            <v>1852618</v>
          </cell>
          <cell r="F84">
            <v>3437474</v>
          </cell>
          <cell r="G84">
            <v>974119</v>
          </cell>
          <cell r="H84">
            <v>2719226</v>
          </cell>
          <cell r="I84" t="str">
            <v>Psychiatric and Mental Stress</v>
          </cell>
        </row>
        <row r="85">
          <cell r="B85" t="str">
            <v>15 - 19</v>
          </cell>
          <cell r="C85">
            <v>120</v>
          </cell>
          <cell r="D85">
            <v>36750</v>
          </cell>
          <cell r="E85">
            <v>865720</v>
          </cell>
          <cell r="F85">
            <v>2288366</v>
          </cell>
          <cell r="G85">
            <v>716466</v>
          </cell>
          <cell r="H85">
            <v>1912503</v>
          </cell>
          <cell r="I85" t="str">
            <v>Psychiatric and Mental Stress</v>
          </cell>
        </row>
        <row r="86">
          <cell r="B86" t="str">
            <v>20 - 24</v>
          </cell>
          <cell r="C86">
            <v>44</v>
          </cell>
          <cell r="D86">
            <v>55500</v>
          </cell>
          <cell r="E86">
            <v>889900</v>
          </cell>
          <cell r="F86">
            <v>1935707</v>
          </cell>
          <cell r="G86">
            <v>367320</v>
          </cell>
          <cell r="H86">
            <v>1146756</v>
          </cell>
          <cell r="I86" t="str">
            <v>Psychiatric and Mental Stress</v>
          </cell>
        </row>
        <row r="87">
          <cell r="B87" t="str">
            <v>25 - 29</v>
          </cell>
          <cell r="C87">
            <v>15</v>
          </cell>
          <cell r="D87">
            <v>36000</v>
          </cell>
          <cell r="E87">
            <v>322514</v>
          </cell>
          <cell r="F87">
            <v>670400</v>
          </cell>
          <cell r="G87">
            <v>121980</v>
          </cell>
          <cell r="H87">
            <v>345205</v>
          </cell>
          <cell r="I87" t="str">
            <v>Psychiatric and Mental Stress</v>
          </cell>
        </row>
        <row r="88">
          <cell r="B88" t="str">
            <v>30 - 34</v>
          </cell>
          <cell r="C88">
            <v>15</v>
          </cell>
          <cell r="D88">
            <v>12000</v>
          </cell>
          <cell r="E88">
            <v>286661</v>
          </cell>
          <cell r="F88">
            <v>631855</v>
          </cell>
          <cell r="G88">
            <v>224080</v>
          </cell>
          <cell r="H88">
            <v>393986</v>
          </cell>
          <cell r="I88" t="str">
            <v>Psychiatric and Mental Stress</v>
          </cell>
        </row>
        <row r="89">
          <cell r="B89" t="str">
            <v>35 - 39</v>
          </cell>
          <cell r="C89">
            <v>5</v>
          </cell>
          <cell r="D89">
            <v>6000</v>
          </cell>
          <cell r="E89">
            <v>91415</v>
          </cell>
          <cell r="F89">
            <v>301611</v>
          </cell>
          <cell r="G89">
            <v>62853</v>
          </cell>
          <cell r="H89">
            <v>252559</v>
          </cell>
          <cell r="I89" t="str">
            <v>Psychiatric and Mental Stress</v>
          </cell>
        </row>
        <row r="90">
          <cell r="B90" t="str">
            <v>40 - 44</v>
          </cell>
          <cell r="C90">
            <v>4</v>
          </cell>
          <cell r="D90">
            <v>0</v>
          </cell>
          <cell r="E90">
            <v>97954</v>
          </cell>
          <cell r="F90">
            <v>193341</v>
          </cell>
          <cell r="G90">
            <v>22879</v>
          </cell>
          <cell r="H90">
            <v>80298</v>
          </cell>
          <cell r="I90" t="str">
            <v>Psychiatric and Mental Stress</v>
          </cell>
        </row>
        <row r="91">
          <cell r="B91" t="str">
            <v>45 - 49</v>
          </cell>
          <cell r="C91">
            <v>4</v>
          </cell>
          <cell r="D91">
            <v>0</v>
          </cell>
          <cell r="E91">
            <v>221329</v>
          </cell>
          <cell r="F91">
            <v>362279</v>
          </cell>
          <cell r="G91">
            <v>57066</v>
          </cell>
          <cell r="H91">
            <v>124994</v>
          </cell>
          <cell r="I91" t="str">
            <v>Psychiatric and Mental Stress</v>
          </cell>
        </row>
        <row r="92">
          <cell r="B92" t="str">
            <v>5 - 9</v>
          </cell>
          <cell r="C92">
            <v>223</v>
          </cell>
          <cell r="D92">
            <v>39325</v>
          </cell>
          <cell r="E92">
            <v>1754679</v>
          </cell>
          <cell r="F92">
            <v>3395244</v>
          </cell>
          <cell r="G92">
            <v>1362680</v>
          </cell>
          <cell r="H92">
            <v>3338941</v>
          </cell>
          <cell r="I92" t="str">
            <v>Psychiatric and Mental Stress</v>
          </cell>
        </row>
        <row r="93">
          <cell r="B93" t="str">
            <v>50 - 54</v>
          </cell>
          <cell r="C93">
            <v>1</v>
          </cell>
          <cell r="D93">
            <v>6000</v>
          </cell>
          <cell r="E93">
            <v>0</v>
          </cell>
          <cell r="F93">
            <v>106946</v>
          </cell>
          <cell r="G93">
            <v>3152</v>
          </cell>
          <cell r="H93">
            <v>31030</v>
          </cell>
          <cell r="I93" t="str">
            <v>Psychiatric and Mental Stress</v>
          </cell>
        </row>
        <row r="94">
          <cell r="B94" t="str">
            <v>55 - 59</v>
          </cell>
          <cell r="C94">
            <v>2</v>
          </cell>
          <cell r="D94">
            <v>0</v>
          </cell>
          <cell r="E94">
            <v>90943</v>
          </cell>
          <cell r="F94">
            <v>148188</v>
          </cell>
          <cell r="G94">
            <v>23338</v>
          </cell>
          <cell r="H94">
            <v>28043</v>
          </cell>
          <cell r="I94" t="str">
            <v>Psychiatric and Mental Stress</v>
          </cell>
        </row>
        <row r="95">
          <cell r="B95" t="str">
            <v>60 - 64</v>
          </cell>
          <cell r="C95"/>
          <cell r="D95"/>
          <cell r="E95"/>
          <cell r="F95"/>
          <cell r="G95"/>
          <cell r="H95"/>
          <cell r="I95" t="str">
            <v>Psychiatric and Mental Stress</v>
          </cell>
        </row>
        <row r="96">
          <cell r="B96" t="str">
            <v>65 - 69</v>
          </cell>
          <cell r="C96"/>
          <cell r="D96"/>
          <cell r="E96"/>
          <cell r="F96"/>
          <cell r="G96"/>
          <cell r="H96"/>
          <cell r="I96" t="str">
            <v>Psychiatric and Mental Stress</v>
          </cell>
        </row>
        <row r="97">
          <cell r="B97" t="str">
            <v>70 - 74</v>
          </cell>
          <cell r="C97"/>
          <cell r="D97"/>
          <cell r="E97"/>
          <cell r="F97"/>
          <cell r="G97"/>
          <cell r="H97"/>
          <cell r="I97" t="str">
            <v>Psychiatric and Mental Stress</v>
          </cell>
        </row>
        <row r="98">
          <cell r="B98" t="str">
            <v>75 - 79</v>
          </cell>
          <cell r="C98"/>
          <cell r="D98"/>
          <cell r="E98"/>
          <cell r="F98"/>
          <cell r="G98"/>
          <cell r="H98"/>
          <cell r="I98" t="str">
            <v>Psychiatric and Mental Stress</v>
          </cell>
        </row>
        <row r="99">
          <cell r="B99" t="str">
            <v>80 - 84</v>
          </cell>
          <cell r="C99"/>
          <cell r="D99"/>
          <cell r="E99"/>
          <cell r="F99"/>
          <cell r="G99"/>
          <cell r="H99"/>
          <cell r="I99" t="str">
            <v>Psychiatric and Mental Stress</v>
          </cell>
        </row>
        <row r="100">
          <cell r="B100" t="str">
            <v>85 - 89</v>
          </cell>
          <cell r="C100">
            <v>1</v>
          </cell>
          <cell r="D100">
            <v>0</v>
          </cell>
          <cell r="E100">
            <v>51751</v>
          </cell>
          <cell r="F100">
            <v>97265</v>
          </cell>
          <cell r="G100">
            <v>13106</v>
          </cell>
          <cell r="H100">
            <v>47300</v>
          </cell>
          <cell r="I100" t="str">
            <v>Psychiatric and Mental Stress</v>
          </cell>
        </row>
        <row r="101">
          <cell r="B101" t="str">
            <v>90 - 94</v>
          </cell>
          <cell r="C101"/>
          <cell r="D101"/>
          <cell r="E101"/>
          <cell r="F101"/>
          <cell r="G101"/>
          <cell r="H101"/>
          <cell r="I101" t="str">
            <v>Psychiatric and Mental Stress</v>
          </cell>
        </row>
        <row r="102">
          <cell r="B102" t="str">
            <v>95 - 99</v>
          </cell>
          <cell r="C102"/>
          <cell r="D102"/>
          <cell r="E102"/>
          <cell r="F102"/>
          <cell r="G102"/>
          <cell r="H102"/>
          <cell r="I102" t="str">
            <v>Psychiatric and Mental Stress</v>
          </cell>
        </row>
        <row r="103">
          <cell r="B103" t="str">
            <v>1 - 4</v>
          </cell>
          <cell r="C103">
            <v>1710</v>
          </cell>
          <cell r="D103">
            <v>357219</v>
          </cell>
          <cell r="E103">
            <v>13901644</v>
          </cell>
          <cell r="F103">
            <v>23346742</v>
          </cell>
          <cell r="G103">
            <v>15206960</v>
          </cell>
          <cell r="H103">
            <v>31831482</v>
          </cell>
          <cell r="I103" t="str">
            <v>Slip and Fall</v>
          </cell>
        </row>
        <row r="104">
          <cell r="B104" t="str">
            <v>10 - 14</v>
          </cell>
          <cell r="C104">
            <v>1869</v>
          </cell>
          <cell r="D104">
            <v>2195523</v>
          </cell>
          <cell r="E104">
            <v>26469286</v>
          </cell>
          <cell r="F104">
            <v>52606041</v>
          </cell>
          <cell r="G104">
            <v>27490696</v>
          </cell>
          <cell r="H104">
            <v>62015860</v>
          </cell>
          <cell r="I104" t="str">
            <v>Slip and Fall</v>
          </cell>
        </row>
        <row r="105">
          <cell r="B105" t="str">
            <v>15 - 19</v>
          </cell>
          <cell r="C105">
            <v>1146</v>
          </cell>
          <cell r="D105">
            <v>1052587</v>
          </cell>
          <cell r="E105">
            <v>18530979</v>
          </cell>
          <cell r="F105">
            <v>38526663</v>
          </cell>
          <cell r="G105">
            <v>19283918</v>
          </cell>
          <cell r="H105">
            <v>43512538</v>
          </cell>
          <cell r="I105" t="str">
            <v>Slip and Fall</v>
          </cell>
        </row>
        <row r="106">
          <cell r="B106" t="str">
            <v>20 - 24</v>
          </cell>
          <cell r="C106">
            <v>504</v>
          </cell>
          <cell r="D106">
            <v>638296</v>
          </cell>
          <cell r="E106">
            <v>11139156</v>
          </cell>
          <cell r="F106">
            <v>23495701</v>
          </cell>
          <cell r="G106">
            <v>13241557</v>
          </cell>
          <cell r="H106">
            <v>28986776</v>
          </cell>
          <cell r="I106" t="str">
            <v>Slip and Fall</v>
          </cell>
        </row>
        <row r="107">
          <cell r="B107" t="str">
            <v>25 - 29</v>
          </cell>
          <cell r="C107">
            <v>277</v>
          </cell>
          <cell r="D107">
            <v>455969</v>
          </cell>
          <cell r="E107">
            <v>5911283</v>
          </cell>
          <cell r="F107">
            <v>14636178</v>
          </cell>
          <cell r="G107">
            <v>6980268</v>
          </cell>
          <cell r="H107">
            <v>16333470</v>
          </cell>
          <cell r="I107" t="str">
            <v>Slip and Fall</v>
          </cell>
        </row>
        <row r="108">
          <cell r="B108" t="str">
            <v>30 - 34</v>
          </cell>
          <cell r="C108">
            <v>216</v>
          </cell>
          <cell r="D108">
            <v>336873</v>
          </cell>
          <cell r="E108">
            <v>5657809</v>
          </cell>
          <cell r="F108">
            <v>13967866</v>
          </cell>
          <cell r="G108">
            <v>7423055</v>
          </cell>
          <cell r="H108">
            <v>17652966</v>
          </cell>
          <cell r="I108" t="str">
            <v>Slip and Fall</v>
          </cell>
        </row>
        <row r="109">
          <cell r="B109" t="str">
            <v>35 - 39</v>
          </cell>
          <cell r="C109">
            <v>84</v>
          </cell>
          <cell r="D109">
            <v>176499</v>
          </cell>
          <cell r="E109">
            <v>2441666</v>
          </cell>
          <cell r="F109">
            <v>6418465</v>
          </cell>
          <cell r="G109">
            <v>4288699</v>
          </cell>
          <cell r="H109">
            <v>9917344</v>
          </cell>
          <cell r="I109" t="str">
            <v>Slip and Fall</v>
          </cell>
        </row>
        <row r="110">
          <cell r="B110" t="str">
            <v>40 - 44</v>
          </cell>
          <cell r="C110">
            <v>66</v>
          </cell>
          <cell r="D110">
            <v>116853</v>
          </cell>
          <cell r="E110">
            <v>1580669</v>
          </cell>
          <cell r="F110">
            <v>5393972</v>
          </cell>
          <cell r="G110">
            <v>4699758</v>
          </cell>
          <cell r="H110">
            <v>8966869</v>
          </cell>
          <cell r="I110" t="str">
            <v>Slip and Fall</v>
          </cell>
        </row>
        <row r="111">
          <cell r="B111" t="str">
            <v>45 - 49</v>
          </cell>
          <cell r="C111">
            <v>29</v>
          </cell>
          <cell r="D111">
            <v>49375</v>
          </cell>
          <cell r="E111">
            <v>1051168</v>
          </cell>
          <cell r="F111">
            <v>2789052</v>
          </cell>
          <cell r="G111">
            <v>1614484</v>
          </cell>
          <cell r="H111">
            <v>3558397</v>
          </cell>
          <cell r="I111" t="str">
            <v>Slip and Fall</v>
          </cell>
        </row>
        <row r="112">
          <cell r="B112" t="str">
            <v>5 - 9</v>
          </cell>
          <cell r="C112">
            <v>2660</v>
          </cell>
          <cell r="D112">
            <v>1234492</v>
          </cell>
          <cell r="E112">
            <v>28232265</v>
          </cell>
          <cell r="F112">
            <v>51645291</v>
          </cell>
          <cell r="G112">
            <v>29709463</v>
          </cell>
          <cell r="H112">
            <v>67005033</v>
          </cell>
          <cell r="I112" t="str">
            <v>Slip and Fall</v>
          </cell>
        </row>
        <row r="113">
          <cell r="B113" t="str">
            <v>50 - 54</v>
          </cell>
          <cell r="C113">
            <v>31</v>
          </cell>
          <cell r="D113">
            <v>69450</v>
          </cell>
          <cell r="E113">
            <v>1054741</v>
          </cell>
          <cell r="F113">
            <v>3829595</v>
          </cell>
          <cell r="G113">
            <v>3353281</v>
          </cell>
          <cell r="H113">
            <v>8345756</v>
          </cell>
          <cell r="I113" t="str">
            <v>Slip and Fall</v>
          </cell>
        </row>
        <row r="114">
          <cell r="B114" t="str">
            <v>55 - 59</v>
          </cell>
          <cell r="C114">
            <v>9</v>
          </cell>
          <cell r="D114">
            <v>12675</v>
          </cell>
          <cell r="E114">
            <v>206766</v>
          </cell>
          <cell r="F114">
            <v>1054215</v>
          </cell>
          <cell r="G114">
            <v>414573</v>
          </cell>
          <cell r="H114">
            <v>1974060</v>
          </cell>
          <cell r="I114" t="str">
            <v>Slip and Fall</v>
          </cell>
        </row>
        <row r="115">
          <cell r="B115" t="str">
            <v>60 - 64</v>
          </cell>
          <cell r="C115">
            <v>12</v>
          </cell>
          <cell r="D115">
            <v>55000</v>
          </cell>
          <cell r="E115">
            <v>364941</v>
          </cell>
          <cell r="F115">
            <v>1598037</v>
          </cell>
          <cell r="G115">
            <v>1634247</v>
          </cell>
          <cell r="H115">
            <v>4480607</v>
          </cell>
          <cell r="I115" t="str">
            <v>Slip and Fall</v>
          </cell>
        </row>
        <row r="116">
          <cell r="B116" t="str">
            <v>65 - 69</v>
          </cell>
          <cell r="C116">
            <v>17</v>
          </cell>
          <cell r="D116">
            <v>36000</v>
          </cell>
          <cell r="E116">
            <v>583113</v>
          </cell>
          <cell r="F116">
            <v>3041305</v>
          </cell>
          <cell r="G116">
            <v>4978744</v>
          </cell>
          <cell r="H116">
            <v>11892719</v>
          </cell>
          <cell r="I116" t="str">
            <v>Slip and Fall</v>
          </cell>
        </row>
        <row r="117">
          <cell r="B117" t="str">
            <v>70 - 74</v>
          </cell>
          <cell r="C117">
            <v>15</v>
          </cell>
          <cell r="D117">
            <v>33000</v>
          </cell>
          <cell r="E117">
            <v>594867</v>
          </cell>
          <cell r="F117">
            <v>3754946</v>
          </cell>
          <cell r="G117">
            <v>2843851</v>
          </cell>
          <cell r="H117">
            <v>8815456</v>
          </cell>
          <cell r="I117" t="str">
            <v>Slip and Fall</v>
          </cell>
        </row>
        <row r="118">
          <cell r="B118" t="str">
            <v>75 - 79</v>
          </cell>
          <cell r="C118">
            <v>9</v>
          </cell>
          <cell r="D118">
            <v>25000</v>
          </cell>
          <cell r="E118">
            <v>282501</v>
          </cell>
          <cell r="F118">
            <v>3698027</v>
          </cell>
          <cell r="G118">
            <v>1429339</v>
          </cell>
          <cell r="H118">
            <v>10046690</v>
          </cell>
          <cell r="I118" t="str">
            <v>Slip and Fall</v>
          </cell>
        </row>
        <row r="119">
          <cell r="B119" t="str">
            <v>80 - 84</v>
          </cell>
          <cell r="C119">
            <v>3</v>
          </cell>
          <cell r="D119">
            <v>1500</v>
          </cell>
          <cell r="E119">
            <v>123122</v>
          </cell>
          <cell r="F119">
            <v>1269373</v>
          </cell>
          <cell r="G119">
            <v>1874507</v>
          </cell>
          <cell r="H119">
            <v>3074264</v>
          </cell>
          <cell r="I119" t="str">
            <v>Slip and Fall</v>
          </cell>
        </row>
        <row r="120">
          <cell r="B120" t="str">
            <v>85 - 89</v>
          </cell>
          <cell r="C120">
            <v>2</v>
          </cell>
          <cell r="D120">
            <v>6000</v>
          </cell>
          <cell r="E120">
            <v>67726</v>
          </cell>
          <cell r="F120">
            <v>1533978</v>
          </cell>
          <cell r="G120">
            <v>631676</v>
          </cell>
          <cell r="H120">
            <v>3067828</v>
          </cell>
          <cell r="I120" t="str">
            <v>Slip and Fall</v>
          </cell>
        </row>
        <row r="121">
          <cell r="B121" t="str">
            <v>90 - 94</v>
          </cell>
          <cell r="C121">
            <v>3</v>
          </cell>
          <cell r="D121">
            <v>6000</v>
          </cell>
          <cell r="E121">
            <v>133877</v>
          </cell>
          <cell r="F121">
            <v>1722719</v>
          </cell>
          <cell r="G121">
            <v>732244</v>
          </cell>
          <cell r="H121">
            <v>3212689</v>
          </cell>
          <cell r="I121" t="str">
            <v>Slip and Fall</v>
          </cell>
        </row>
        <row r="122">
          <cell r="B122" t="str">
            <v>95 - 99</v>
          </cell>
          <cell r="C122">
            <v>3</v>
          </cell>
          <cell r="D122">
            <v>6000</v>
          </cell>
          <cell r="E122">
            <v>95802</v>
          </cell>
          <cell r="F122">
            <v>1642298</v>
          </cell>
          <cell r="G122">
            <v>614392</v>
          </cell>
          <cell r="H122">
            <v>5530497</v>
          </cell>
          <cell r="I122" t="str">
            <v>Slip and Fall</v>
          </cell>
        </row>
      </sheetData>
      <sheetData sheetId="2"/>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hibit18-Underwriting Exp"/>
      <sheetName val="Undrwriting Ratio"/>
      <sheetName val="CY Loss Ratio at 100pct"/>
      <sheetName val="CIGA Data"/>
      <sheetName val="CY Expense from Calls"/>
      <sheetName val="Dividends"/>
      <sheetName val="Attorneys"/>
      <sheetName val="COVID19Payment"/>
      <sheetName val="Archive 2007-1995"/>
    </sheetNames>
    <sheetDataSet>
      <sheetData sheetId="0"/>
      <sheetData sheetId="1">
        <row r="38">
          <cell r="D38">
            <v>76.672291999999999</v>
          </cell>
        </row>
      </sheetData>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42"/>
  <sheetViews>
    <sheetView workbookViewId="0">
      <selection activeCell="G1" sqref="G1"/>
    </sheetView>
  </sheetViews>
  <sheetFormatPr defaultRowHeight="12.75"/>
  <cols>
    <col min="1" max="1" width="3.7109375" style="68" customWidth="1"/>
    <col min="2" max="2" width="48.5703125" style="68" customWidth="1"/>
    <col min="3" max="3" width="1.42578125" style="68" customWidth="1"/>
    <col min="4" max="4" width="11.28515625" style="68" customWidth="1"/>
    <col min="5" max="5" width="1.7109375" style="68" customWidth="1"/>
    <col min="6" max="6" width="13.28515625" style="68" customWidth="1"/>
    <col min="7" max="7" width="12.85546875" style="68" bestFit="1" customWidth="1"/>
    <col min="8" max="8" width="0.7109375" style="68" customWidth="1"/>
    <col min="9" max="9" width="9.140625" style="68"/>
    <col min="10" max="10" width="16.28515625" style="68" customWidth="1"/>
    <col min="11" max="16384" width="9.140625" style="68"/>
  </cols>
  <sheetData>
    <row r="1" spans="1:10">
      <c r="A1" s="144"/>
      <c r="B1" s="145" t="s">
        <v>501</v>
      </c>
      <c r="C1" s="145"/>
      <c r="D1" s="145"/>
      <c r="E1" s="145"/>
      <c r="F1" s="145"/>
      <c r="G1" s="146" t="s">
        <v>478</v>
      </c>
      <c r="H1" s="144"/>
      <c r="J1" s="126"/>
    </row>
    <row r="2" spans="1:10">
      <c r="A2" s="144"/>
      <c r="B2" s="144"/>
      <c r="C2" s="144"/>
      <c r="D2" s="144"/>
      <c r="E2" s="144"/>
      <c r="F2" s="144"/>
      <c r="G2" s="144"/>
      <c r="H2" s="144"/>
    </row>
    <row r="3" spans="1:10">
      <c r="A3" s="144"/>
      <c r="B3" s="144"/>
      <c r="C3" s="144"/>
      <c r="D3" s="147"/>
      <c r="E3" s="147"/>
      <c r="F3" s="144"/>
      <c r="G3" s="144"/>
      <c r="H3" s="144"/>
    </row>
    <row r="4" spans="1:10">
      <c r="A4" s="144"/>
      <c r="B4" s="144"/>
      <c r="C4" s="144"/>
      <c r="D4" s="147" t="s">
        <v>67</v>
      </c>
      <c r="E4" s="147"/>
      <c r="F4" s="147" t="s">
        <v>470</v>
      </c>
      <c r="G4" s="147" t="s">
        <v>470</v>
      </c>
      <c r="H4" s="144"/>
    </row>
    <row r="5" spans="1:10">
      <c r="A5" s="144"/>
      <c r="B5" s="144"/>
      <c r="C5" s="144"/>
      <c r="D5" s="147" t="s">
        <v>353</v>
      </c>
      <c r="E5" s="147"/>
      <c r="F5" s="147" t="s">
        <v>353</v>
      </c>
      <c r="G5" s="147" t="s">
        <v>353</v>
      </c>
      <c r="H5" s="144"/>
    </row>
    <row r="6" spans="1:10">
      <c r="A6" s="144"/>
      <c r="B6" s="148"/>
      <c r="C6" s="144"/>
      <c r="D6" s="149" t="s">
        <v>471</v>
      </c>
      <c r="E6" s="149"/>
      <c r="F6" s="149" t="s">
        <v>472</v>
      </c>
      <c r="G6" s="149" t="s">
        <v>32</v>
      </c>
      <c r="H6" s="144"/>
    </row>
    <row r="7" spans="1:10" ht="17.100000000000001" customHeight="1">
      <c r="A7" s="144">
        <v>1</v>
      </c>
      <c r="B7" s="144" t="s">
        <v>450</v>
      </c>
      <c r="C7" s="144"/>
      <c r="D7" s="150">
        <v>465351.61698650487</v>
      </c>
      <c r="E7" s="149"/>
      <c r="F7" s="151">
        <f>D7/$D$26</f>
        <v>0.18867374139619386</v>
      </c>
      <c r="G7" s="152">
        <f t="shared" ref="G7:G17" si="0">D7/$D$34</f>
        <v>0.10681211384575973</v>
      </c>
      <c r="H7" s="144"/>
    </row>
    <row r="8" spans="1:10" ht="17.100000000000001" customHeight="1">
      <c r="A8" s="144">
        <v>2</v>
      </c>
      <c r="B8" s="144" t="s">
        <v>451</v>
      </c>
      <c r="C8" s="144"/>
      <c r="D8" s="150">
        <v>315792.78787055321</v>
      </c>
      <c r="E8" s="149"/>
      <c r="F8" s="151">
        <f t="shared" ref="F8:F25" si="1">D8/$D$26</f>
        <v>0.1280361013448455</v>
      </c>
      <c r="G8" s="152">
        <f t="shared" si="0"/>
        <v>7.2483889554589342E-2</v>
      </c>
      <c r="H8" s="144"/>
    </row>
    <row r="9" spans="1:10" ht="17.100000000000001" customHeight="1">
      <c r="A9" s="144">
        <v>3</v>
      </c>
      <c r="B9" s="144" t="s">
        <v>452</v>
      </c>
      <c r="C9" s="153"/>
      <c r="D9" s="150">
        <v>142245.42050912679</v>
      </c>
      <c r="E9" s="154"/>
      <c r="F9" s="151">
        <f t="shared" si="1"/>
        <v>5.7672466806342131E-2</v>
      </c>
      <c r="G9" s="152">
        <f t="shared" si="0"/>
        <v>3.2649578286303507E-2</v>
      </c>
      <c r="H9" s="144"/>
    </row>
    <row r="10" spans="1:10" ht="17.100000000000001" customHeight="1">
      <c r="A10" s="144">
        <v>4</v>
      </c>
      <c r="B10" s="144" t="s">
        <v>453</v>
      </c>
      <c r="C10" s="144"/>
      <c r="D10" s="150">
        <v>85010.001114305051</v>
      </c>
      <c r="E10" s="149"/>
      <c r="F10" s="151">
        <f t="shared" si="1"/>
        <v>3.4466743814485716E-2</v>
      </c>
      <c r="G10" s="152">
        <f t="shared" si="0"/>
        <v>1.9512337736891615E-2</v>
      </c>
      <c r="H10" s="144"/>
    </row>
    <row r="11" spans="1:10" ht="17.100000000000001" customHeight="1">
      <c r="A11" s="144">
        <v>5</v>
      </c>
      <c r="B11" s="144" t="s">
        <v>455</v>
      </c>
      <c r="C11" s="144"/>
      <c r="D11" s="150">
        <v>62602.289688549186</v>
      </c>
      <c r="E11" s="149"/>
      <c r="F11" s="151">
        <f t="shared" si="1"/>
        <v>2.538168512660282E-2</v>
      </c>
      <c r="G11" s="152">
        <f t="shared" si="0"/>
        <v>1.436909779430821E-2</v>
      </c>
      <c r="H11" s="144"/>
    </row>
    <row r="12" spans="1:10" ht="17.100000000000001" customHeight="1">
      <c r="A12" s="144">
        <v>6</v>
      </c>
      <c r="B12" s="144" t="s">
        <v>454</v>
      </c>
      <c r="C12" s="144"/>
      <c r="D12" s="150">
        <v>54885.956650576736</v>
      </c>
      <c r="E12" s="149"/>
      <c r="F12" s="151">
        <f t="shared" si="1"/>
        <v>2.2253148830626995E-2</v>
      </c>
      <c r="G12" s="152">
        <f t="shared" si="0"/>
        <v>1.2597968581819384E-2</v>
      </c>
      <c r="H12" s="144"/>
    </row>
    <row r="13" spans="1:10" ht="17.100000000000001" customHeight="1">
      <c r="A13" s="144">
        <v>7</v>
      </c>
      <c r="B13" s="144" t="s">
        <v>458</v>
      </c>
      <c r="C13" s="144"/>
      <c r="D13" s="150">
        <v>22016.915549246998</v>
      </c>
      <c r="E13" s="149"/>
      <c r="F13" s="151">
        <f t="shared" si="1"/>
        <v>8.9266130793329412E-3</v>
      </c>
      <c r="G13" s="152">
        <f t="shared" si="0"/>
        <v>5.0535406009921445E-3</v>
      </c>
      <c r="H13" s="144"/>
    </row>
    <row r="14" spans="1:10" ht="17.100000000000001" customHeight="1">
      <c r="A14" s="144">
        <v>8</v>
      </c>
      <c r="B14" s="144" t="s">
        <v>457</v>
      </c>
      <c r="C14" s="144"/>
      <c r="D14" s="150">
        <v>13744.588890724186</v>
      </c>
      <c r="E14" s="149"/>
      <c r="F14" s="151">
        <f t="shared" si="1"/>
        <v>5.5726528399292052E-3</v>
      </c>
      <c r="G14" s="152">
        <f t="shared" si="0"/>
        <v>3.1547942239164295E-3</v>
      </c>
      <c r="H14" s="144"/>
    </row>
    <row r="15" spans="1:10" ht="17.100000000000001" customHeight="1">
      <c r="A15" s="144">
        <v>9</v>
      </c>
      <c r="B15" s="144" t="s">
        <v>435</v>
      </c>
      <c r="C15" s="144"/>
      <c r="D15" s="150">
        <v>8459.4176873617344</v>
      </c>
      <c r="E15" s="149"/>
      <c r="F15" s="151">
        <f t="shared" si="1"/>
        <v>3.4298150620887648E-3</v>
      </c>
      <c r="G15" s="152">
        <f t="shared" si="0"/>
        <v>1.9416893637172392E-3</v>
      </c>
      <c r="H15" s="144"/>
    </row>
    <row r="16" spans="1:10" ht="17.100000000000001" customHeight="1">
      <c r="A16" s="144">
        <v>10</v>
      </c>
      <c r="B16" s="144" t="s">
        <v>456</v>
      </c>
      <c r="C16" s="153"/>
      <c r="D16" s="150">
        <v>4591.2511316561922</v>
      </c>
      <c r="E16" s="154"/>
      <c r="F16" s="151">
        <f t="shared" si="1"/>
        <v>1.8614924652216346E-3</v>
      </c>
      <c r="G16" s="152">
        <f t="shared" si="0"/>
        <v>1.0538294499644039E-3</v>
      </c>
      <c r="H16" s="144"/>
    </row>
    <row r="17" spans="1:8" ht="17.100000000000001" customHeight="1">
      <c r="A17" s="144">
        <v>11</v>
      </c>
      <c r="B17" s="155" t="s">
        <v>459</v>
      </c>
      <c r="C17" s="155"/>
      <c r="D17" s="156">
        <v>2862.8760969189234</v>
      </c>
      <c r="E17" s="157"/>
      <c r="F17" s="158">
        <f t="shared" si="1"/>
        <v>1.1607342161123082E-3</v>
      </c>
      <c r="G17" s="159">
        <f t="shared" si="0"/>
        <v>6.5711568721007834E-4</v>
      </c>
      <c r="H17" s="144"/>
    </row>
    <row r="18" spans="1:8" ht="20.100000000000001" customHeight="1">
      <c r="A18" s="144"/>
      <c r="B18" s="144" t="s">
        <v>474</v>
      </c>
      <c r="C18" s="144"/>
      <c r="D18" s="160">
        <f>SUM(D7:D17)</f>
        <v>1177563.122175524</v>
      </c>
      <c r="E18" s="161"/>
      <c r="F18" s="151">
        <f t="shared" si="1"/>
        <v>0.47743519498178194</v>
      </c>
      <c r="G18" s="151">
        <f>D18/$D$34</f>
        <v>0.2702859551254721</v>
      </c>
      <c r="H18" s="144"/>
    </row>
    <row r="19" spans="1:8" ht="17.100000000000001" customHeight="1">
      <c r="A19" s="144">
        <v>12</v>
      </c>
      <c r="B19" s="144" t="s">
        <v>405</v>
      </c>
      <c r="C19" s="144"/>
      <c r="D19" s="160">
        <v>333024.47713013837</v>
      </c>
      <c r="E19" s="161"/>
      <c r="F19" s="151">
        <f t="shared" si="1"/>
        <v>0.13502257601154216</v>
      </c>
      <c r="G19" s="151">
        <f t="shared" ref="G19:G25" si="2">D19/$D$34</f>
        <v>7.6439077605441094E-2</v>
      </c>
      <c r="H19" s="144"/>
    </row>
    <row r="20" spans="1:8" ht="17.100000000000001" customHeight="1">
      <c r="A20" s="144">
        <v>13</v>
      </c>
      <c r="B20" s="144" t="s">
        <v>407</v>
      </c>
      <c r="C20" s="144"/>
      <c r="D20" s="160">
        <v>325568.70026141411</v>
      </c>
      <c r="E20" s="161"/>
      <c r="F20" s="151">
        <f t="shared" si="1"/>
        <v>0.13199968049449876</v>
      </c>
      <c r="G20" s="151">
        <f t="shared" si="2"/>
        <v>7.4727753826514906E-2</v>
      </c>
      <c r="H20" s="144"/>
    </row>
    <row r="21" spans="1:8" ht="17.100000000000001" customHeight="1">
      <c r="A21" s="144">
        <v>14</v>
      </c>
      <c r="B21" s="144" t="s">
        <v>409</v>
      </c>
      <c r="C21" s="144"/>
      <c r="D21" s="160">
        <v>235795.18391549433</v>
      </c>
      <c r="E21" s="161"/>
      <c r="F21" s="151">
        <f t="shared" si="1"/>
        <v>9.5601600872550763E-2</v>
      </c>
      <c r="G21" s="151">
        <f t="shared" si="2"/>
        <v>5.4122046876639553E-2</v>
      </c>
      <c r="H21" s="144"/>
    </row>
    <row r="22" spans="1:8" ht="17.100000000000001" customHeight="1">
      <c r="A22" s="144">
        <v>15</v>
      </c>
      <c r="B22" s="144" t="s">
        <v>410</v>
      </c>
      <c r="C22" s="144"/>
      <c r="D22" s="160">
        <v>213201.83239892923</v>
      </c>
      <c r="E22" s="161"/>
      <c r="F22" s="151">
        <f t="shared" si="1"/>
        <v>8.6441275635229561E-2</v>
      </c>
      <c r="G22" s="151">
        <f t="shared" si="2"/>
        <v>4.8936196981087129E-2</v>
      </c>
      <c r="H22" s="144"/>
    </row>
    <row r="23" spans="1:8" ht="17.100000000000001" customHeight="1">
      <c r="A23" s="144">
        <v>16</v>
      </c>
      <c r="B23" s="144" t="s">
        <v>408</v>
      </c>
      <c r="C23" s="144"/>
      <c r="D23" s="160">
        <v>89618.866289573925</v>
      </c>
      <c r="E23" s="161"/>
      <c r="F23" s="151">
        <f t="shared" si="1"/>
        <v>3.6335377777422656E-2</v>
      </c>
      <c r="G23" s="151">
        <f t="shared" si="2"/>
        <v>2.0570210136666371E-2</v>
      </c>
      <c r="H23" s="144"/>
    </row>
    <row r="24" spans="1:8" ht="17.100000000000001" customHeight="1">
      <c r="A24" s="144">
        <v>17</v>
      </c>
      <c r="B24" s="144" t="s">
        <v>406</v>
      </c>
      <c r="C24" s="144"/>
      <c r="D24" s="160">
        <v>69481.17190866865</v>
      </c>
      <c r="E24" s="161"/>
      <c r="F24" s="151">
        <f t="shared" si="1"/>
        <v>2.8170682516357959E-2</v>
      </c>
      <c r="G24" s="151">
        <f t="shared" si="2"/>
        <v>1.5948006997600565E-2</v>
      </c>
      <c r="H24" s="144"/>
    </row>
    <row r="25" spans="1:8" ht="17.100000000000001" customHeight="1">
      <c r="A25" s="144">
        <v>18</v>
      </c>
      <c r="B25" s="155" t="s">
        <v>412</v>
      </c>
      <c r="C25" s="155"/>
      <c r="D25" s="162">
        <v>22182.163353063843</v>
      </c>
      <c r="E25" s="163"/>
      <c r="F25" s="158">
        <f t="shared" si="1"/>
        <v>8.9936117106163751E-3</v>
      </c>
      <c r="G25" s="164">
        <f t="shared" si="2"/>
        <v>5.0914699142034026E-3</v>
      </c>
      <c r="H25" s="144"/>
    </row>
    <row r="26" spans="1:8" ht="20.100000000000001" customHeight="1">
      <c r="A26" s="144"/>
      <c r="B26" s="144" t="s">
        <v>473</v>
      </c>
      <c r="C26" s="144"/>
      <c r="D26" s="160">
        <f>SUM(D18:D25)</f>
        <v>2466435.5174328061</v>
      </c>
      <c r="E26" s="161"/>
      <c r="F26" s="151">
        <f>SUM(F18:F25)</f>
        <v>1.0000000000000002</v>
      </c>
      <c r="G26" s="151">
        <f>D26/$D$34</f>
        <v>0.56612071746362502</v>
      </c>
      <c r="H26" s="144"/>
    </row>
    <row r="27" spans="1:8" ht="17.100000000000001" customHeight="1">
      <c r="A27" s="144">
        <v>19</v>
      </c>
      <c r="B27" s="144" t="s">
        <v>403</v>
      </c>
      <c r="C27" s="144"/>
      <c r="D27" s="160">
        <v>1348650.643980474</v>
      </c>
      <c r="E27" s="161"/>
      <c r="F27" s="165"/>
      <c r="G27" s="151">
        <f t="shared" ref="G27:G33" si="3">D27/$D$34</f>
        <v>0.30955565826942649</v>
      </c>
      <c r="H27" s="144"/>
    </row>
    <row r="28" spans="1:8" ht="17.100000000000001" customHeight="1">
      <c r="A28" s="144">
        <v>20</v>
      </c>
      <c r="B28" s="144" t="s">
        <v>411</v>
      </c>
      <c r="C28" s="153"/>
      <c r="D28" s="160">
        <v>292164.09896257159</v>
      </c>
      <c r="E28" s="166"/>
      <c r="F28" s="167"/>
      <c r="G28" s="151">
        <f t="shared" si="3"/>
        <v>6.706039876281121E-2</v>
      </c>
      <c r="H28" s="144"/>
    </row>
    <row r="29" spans="1:8" ht="17.100000000000001" customHeight="1">
      <c r="A29" s="144">
        <v>21</v>
      </c>
      <c r="B29" s="144" t="s">
        <v>500</v>
      </c>
      <c r="C29" s="144"/>
      <c r="D29" s="160">
        <v>121145.16705723398</v>
      </c>
      <c r="E29" s="168"/>
      <c r="F29" s="165"/>
      <c r="G29" s="151">
        <f t="shared" si="3"/>
        <v>2.780643905220621E-2</v>
      </c>
      <c r="H29" s="144"/>
    </row>
    <row r="30" spans="1:8" ht="17.100000000000001" customHeight="1">
      <c r="A30" s="144">
        <v>22</v>
      </c>
      <c r="B30" s="144" t="s">
        <v>475</v>
      </c>
      <c r="C30" s="153"/>
      <c r="D30" s="160">
        <v>67820.707204293896</v>
      </c>
      <c r="E30" s="169"/>
      <c r="F30" s="167"/>
      <c r="G30" s="151">
        <f t="shared" si="3"/>
        <v>1.5566880686728233E-2</v>
      </c>
      <c r="H30" s="144"/>
    </row>
    <row r="31" spans="1:8" ht="17.100000000000001" customHeight="1">
      <c r="A31" s="153">
        <v>23</v>
      </c>
      <c r="B31" s="144" t="s">
        <v>476</v>
      </c>
      <c r="C31" s="153"/>
      <c r="D31" s="160">
        <v>29021.849645428054</v>
      </c>
      <c r="E31" s="168"/>
      <c r="F31" s="167"/>
      <c r="G31" s="151">
        <f t="shared" si="3"/>
        <v>6.6613824798031785E-3</v>
      </c>
      <c r="H31" s="144"/>
    </row>
    <row r="32" spans="1:8" ht="17.100000000000001" customHeight="1">
      <c r="A32" s="153">
        <v>24</v>
      </c>
      <c r="B32" s="144" t="s">
        <v>413</v>
      </c>
      <c r="C32" s="153"/>
      <c r="D32" s="160">
        <v>25665.811186386858</v>
      </c>
      <c r="E32" s="168"/>
      <c r="F32" s="167"/>
      <c r="G32" s="151">
        <f t="shared" si="3"/>
        <v>5.8910712809742477E-3</v>
      </c>
      <c r="H32" s="144"/>
    </row>
    <row r="33" spans="1:8" ht="17.100000000000001" customHeight="1">
      <c r="A33" s="153">
        <v>25</v>
      </c>
      <c r="B33" s="155" t="s">
        <v>414</v>
      </c>
      <c r="C33" s="155"/>
      <c r="D33" s="162">
        <v>5826.9182257722887</v>
      </c>
      <c r="E33" s="163"/>
      <c r="F33" s="170"/>
      <c r="G33" s="164">
        <f t="shared" si="3"/>
        <v>1.337452004425228E-3</v>
      </c>
      <c r="H33" s="144"/>
    </row>
    <row r="34" spans="1:8" ht="17.100000000000001" customHeight="1">
      <c r="A34" s="144"/>
      <c r="B34" s="144" t="s">
        <v>477</v>
      </c>
      <c r="C34" s="144"/>
      <c r="D34" s="160">
        <f>SUM(D26:D33)</f>
        <v>4356730.7136949673</v>
      </c>
      <c r="E34" s="161"/>
      <c r="F34" s="165"/>
      <c r="G34" s="151">
        <f>SUM(G26:G33)</f>
        <v>0.99999999999999978</v>
      </c>
      <c r="H34" s="144"/>
    </row>
    <row r="35" spans="1:8">
      <c r="A35" s="144"/>
      <c r="B35" s="144"/>
      <c r="C35" s="144"/>
      <c r="D35" s="144"/>
      <c r="E35" s="144"/>
      <c r="F35" s="144"/>
      <c r="G35" s="144"/>
      <c r="H35" s="144"/>
    </row>
    <row r="36" spans="1:8" ht="4.5" customHeight="1">
      <c r="A36" s="144"/>
      <c r="B36" s="144"/>
      <c r="C36" s="144"/>
      <c r="D36" s="144"/>
      <c r="E36" s="144"/>
      <c r="F36" s="144"/>
      <c r="G36" s="144"/>
      <c r="H36" s="144"/>
    </row>
    <row r="37" spans="1:8" ht="52.5" customHeight="1">
      <c r="A37" s="171" t="s">
        <v>340</v>
      </c>
      <c r="B37" s="179" t="s">
        <v>504</v>
      </c>
      <c r="C37" s="179"/>
      <c r="D37" s="179"/>
      <c r="E37" s="179"/>
      <c r="F37" s="179"/>
      <c r="G37" s="179"/>
      <c r="H37" s="179"/>
    </row>
    <row r="38" spans="1:8" ht="17.25" customHeight="1">
      <c r="A38" s="171"/>
      <c r="B38" s="179"/>
      <c r="C38" s="180"/>
      <c r="D38" s="180"/>
      <c r="E38" s="180"/>
      <c r="F38" s="180"/>
      <c r="G38" s="180"/>
      <c r="H38" s="172"/>
    </row>
    <row r="39" spans="1:8" ht="10.5" customHeight="1">
      <c r="A39" s="173"/>
      <c r="B39" s="179"/>
      <c r="C39" s="179"/>
      <c r="D39" s="179"/>
      <c r="E39" s="179"/>
      <c r="F39" s="179"/>
      <c r="G39" s="179"/>
      <c r="H39" s="179"/>
    </row>
    <row r="40" spans="1:8">
      <c r="A40" s="144" t="s">
        <v>418</v>
      </c>
      <c r="B40" s="144"/>
      <c r="C40" s="144"/>
      <c r="D40" s="144"/>
      <c r="E40" s="144"/>
      <c r="F40" s="144"/>
      <c r="G40" s="144"/>
      <c r="H40" s="144"/>
    </row>
    <row r="41" spans="1:8">
      <c r="A41" s="144"/>
      <c r="B41" s="144" t="s">
        <v>419</v>
      </c>
      <c r="C41" s="144"/>
      <c r="D41" s="144"/>
      <c r="E41" s="144"/>
      <c r="F41" s="144"/>
      <c r="G41" s="144"/>
      <c r="H41" s="144"/>
    </row>
    <row r="42" spans="1:8">
      <c r="A42" s="144"/>
      <c r="B42" s="144" t="s">
        <v>483</v>
      </c>
      <c r="C42" s="144"/>
      <c r="D42" s="144"/>
      <c r="E42" s="144"/>
      <c r="F42" s="144"/>
      <c r="G42" s="144"/>
      <c r="H42" s="144"/>
    </row>
  </sheetData>
  <sheetProtection selectLockedCells="1" selectUnlockedCells="1"/>
  <mergeCells count="3">
    <mergeCell ref="B37:H37"/>
    <mergeCell ref="B38:G38"/>
    <mergeCell ref="B39:H39"/>
  </mergeCells>
  <pageMargins left="0.7" right="0.7" top="0.75" bottom="0.75" header="0.3" footer="0.3"/>
  <pageSetup scale="97"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Q46"/>
  <sheetViews>
    <sheetView zoomScaleNormal="100" workbookViewId="0">
      <selection activeCell="P1" sqref="P1:Q1"/>
    </sheetView>
  </sheetViews>
  <sheetFormatPr defaultRowHeight="12.75"/>
  <cols>
    <col min="1" max="1" width="2.85546875" style="1" customWidth="1"/>
    <col min="2" max="2" width="4.85546875" style="1" customWidth="1"/>
    <col min="3" max="3" width="1.42578125" style="1" customWidth="1"/>
    <col min="4" max="4" width="3" style="1" customWidth="1"/>
    <col min="5" max="5" width="5" style="1" customWidth="1"/>
    <col min="6" max="6" width="10.7109375" style="1" customWidth="1"/>
    <col min="7" max="7" width="5" style="1" customWidth="1"/>
    <col min="8" max="8" width="13.28515625" style="1" customWidth="1"/>
    <col min="9" max="9" width="5" style="1" customWidth="1"/>
    <col min="10" max="10" width="13.5703125" style="1" customWidth="1"/>
    <col min="11" max="11" width="5" style="1" customWidth="1"/>
    <col min="12" max="12" width="14.42578125" style="1" bestFit="1" customWidth="1"/>
    <col min="13" max="13" width="5" style="1" customWidth="1"/>
    <col min="14" max="14" width="13.5703125" style="1" customWidth="1"/>
    <col min="15" max="15" width="5" style="1" customWidth="1"/>
    <col min="16" max="16" width="15" style="1" customWidth="1"/>
    <col min="17" max="17" width="2.85546875" style="1" customWidth="1"/>
    <col min="18" max="16384" width="9.140625" style="1"/>
  </cols>
  <sheetData>
    <row r="1" spans="1:17">
      <c r="L1" s="4"/>
      <c r="P1" s="200" t="s">
        <v>43</v>
      </c>
      <c r="Q1" s="200"/>
    </row>
    <row r="5" spans="1:17">
      <c r="A5" s="17"/>
      <c r="B5" s="199" t="s">
        <v>510</v>
      </c>
      <c r="C5" s="199"/>
      <c r="D5" s="199"/>
      <c r="E5" s="199"/>
      <c r="F5" s="199"/>
      <c r="G5" s="199"/>
      <c r="H5" s="199"/>
      <c r="I5" s="199"/>
      <c r="J5" s="199"/>
      <c r="K5" s="199"/>
      <c r="L5" s="199"/>
      <c r="M5" s="199"/>
      <c r="N5" s="199"/>
      <c r="O5" s="199"/>
      <c r="P5" s="199"/>
      <c r="Q5" s="17"/>
    </row>
    <row r="6" spans="1:17">
      <c r="A6" s="17"/>
      <c r="B6" s="200" t="s">
        <v>44</v>
      </c>
      <c r="C6" s="200"/>
      <c r="D6" s="200"/>
      <c r="E6" s="200"/>
      <c r="F6" s="200"/>
      <c r="G6" s="200"/>
      <c r="H6" s="200"/>
      <c r="I6" s="200"/>
      <c r="J6" s="200"/>
      <c r="K6" s="200"/>
      <c r="L6" s="200"/>
      <c r="M6" s="200"/>
      <c r="N6" s="200"/>
      <c r="O6" s="200"/>
      <c r="P6" s="200"/>
      <c r="Q6" s="17"/>
    </row>
    <row r="7" spans="1:17">
      <c r="A7" s="17"/>
      <c r="B7" s="18"/>
      <c r="C7" s="18"/>
      <c r="D7" s="17"/>
      <c r="E7" s="17"/>
      <c r="F7" s="18"/>
      <c r="G7" s="18"/>
      <c r="H7" s="18"/>
      <c r="I7" s="18"/>
      <c r="J7" s="18"/>
      <c r="K7" s="18"/>
      <c r="L7" s="17"/>
      <c r="M7" s="18"/>
      <c r="N7" s="11"/>
      <c r="O7" s="18"/>
      <c r="P7" s="11"/>
      <c r="Q7" s="17"/>
    </row>
    <row r="9" spans="1:17">
      <c r="H9" s="11" t="s">
        <v>31</v>
      </c>
    </row>
    <row r="10" spans="1:17">
      <c r="A10" s="11"/>
      <c r="C10" s="11" t="s">
        <v>34</v>
      </c>
      <c r="F10" s="11" t="s">
        <v>33</v>
      </c>
      <c r="H10" s="11" t="s">
        <v>35</v>
      </c>
      <c r="J10" s="11" t="s">
        <v>32</v>
      </c>
      <c r="K10" s="11"/>
      <c r="L10" s="11" t="s">
        <v>31</v>
      </c>
      <c r="M10" s="11"/>
      <c r="N10" s="11" t="s">
        <v>32</v>
      </c>
      <c r="O10" s="11"/>
      <c r="P10" s="11" t="s">
        <v>31</v>
      </c>
      <c r="Q10" s="11"/>
    </row>
    <row r="11" spans="1:17">
      <c r="A11" s="15"/>
      <c r="B11" s="16"/>
      <c r="C11" s="15" t="s">
        <v>28</v>
      </c>
      <c r="D11" s="16"/>
      <c r="E11" s="16"/>
      <c r="F11" s="15" t="s">
        <v>27</v>
      </c>
      <c r="G11" s="16"/>
      <c r="H11" s="15" t="s">
        <v>30</v>
      </c>
      <c r="I11" s="16"/>
      <c r="J11" s="15" t="s">
        <v>29</v>
      </c>
      <c r="K11" s="15"/>
      <c r="L11" s="15" t="s">
        <v>29</v>
      </c>
      <c r="M11" s="15"/>
      <c r="N11" s="15" t="s">
        <v>26</v>
      </c>
      <c r="O11" s="15"/>
      <c r="P11" s="15" t="s">
        <v>26</v>
      </c>
      <c r="Q11" s="15"/>
    </row>
    <row r="13" spans="1:17">
      <c r="A13" s="3"/>
      <c r="B13" s="4">
        <v>1</v>
      </c>
      <c r="C13" s="11" t="s">
        <v>24</v>
      </c>
      <c r="D13" s="14">
        <v>4</v>
      </c>
      <c r="F13" s="3">
        <v>9786</v>
      </c>
      <c r="H13" s="3">
        <v>2319735</v>
      </c>
      <c r="J13" s="3">
        <v>71614587</v>
      </c>
      <c r="K13" s="6"/>
      <c r="L13" s="3">
        <v>123061647</v>
      </c>
      <c r="M13" s="6"/>
      <c r="N13" s="3">
        <v>64747546</v>
      </c>
      <c r="O13" s="6"/>
      <c r="P13" s="3">
        <v>146252015</v>
      </c>
      <c r="Q13" s="3"/>
    </row>
    <row r="14" spans="1:17">
      <c r="A14" s="3"/>
      <c r="B14" s="12">
        <v>5</v>
      </c>
      <c r="C14" s="11" t="s">
        <v>24</v>
      </c>
      <c r="D14" s="14">
        <v>9</v>
      </c>
      <c r="F14" s="3">
        <v>13233</v>
      </c>
      <c r="H14" s="3">
        <v>6509425</v>
      </c>
      <c r="J14" s="3">
        <v>130033918</v>
      </c>
      <c r="K14" s="6"/>
      <c r="L14" s="3">
        <v>246750788</v>
      </c>
      <c r="M14" s="6"/>
      <c r="N14" s="3">
        <v>113921119</v>
      </c>
      <c r="O14" s="6"/>
      <c r="P14" s="3">
        <v>289720847</v>
      </c>
      <c r="Q14" s="3"/>
    </row>
    <row r="15" spans="1:17">
      <c r="A15" s="3"/>
      <c r="B15" s="12">
        <v>10</v>
      </c>
      <c r="C15" s="11" t="s">
        <v>24</v>
      </c>
      <c r="D15" s="14">
        <v>14</v>
      </c>
      <c r="F15" s="3">
        <v>10027</v>
      </c>
      <c r="H15" s="3">
        <v>13228233</v>
      </c>
      <c r="J15" s="3">
        <v>132546574</v>
      </c>
      <c r="K15" s="6"/>
      <c r="L15" s="3">
        <v>262179436</v>
      </c>
      <c r="M15" s="6"/>
      <c r="N15" s="3">
        <v>105607767</v>
      </c>
      <c r="O15" s="6"/>
      <c r="P15" s="3">
        <v>270360668</v>
      </c>
      <c r="Q15" s="3"/>
    </row>
    <row r="16" spans="1:17">
      <c r="A16" s="3"/>
      <c r="B16" s="12">
        <v>15</v>
      </c>
      <c r="C16" s="11" t="s">
        <v>24</v>
      </c>
      <c r="D16" s="14">
        <v>19</v>
      </c>
      <c r="F16" s="3">
        <v>5157</v>
      </c>
      <c r="H16" s="3">
        <v>3935019</v>
      </c>
      <c r="J16" s="3">
        <v>77977715</v>
      </c>
      <c r="K16" s="6"/>
      <c r="L16" s="3">
        <v>167468231</v>
      </c>
      <c r="M16" s="6"/>
      <c r="N16" s="3">
        <v>66423264</v>
      </c>
      <c r="O16" s="6"/>
      <c r="P16" s="3">
        <v>167529545</v>
      </c>
      <c r="Q16" s="3"/>
    </row>
    <row r="17" spans="1:17">
      <c r="A17" s="3"/>
      <c r="B17" s="12">
        <v>20</v>
      </c>
      <c r="C17" s="11" t="s">
        <v>24</v>
      </c>
      <c r="D17" s="14">
        <v>24</v>
      </c>
      <c r="F17" s="3">
        <v>1781</v>
      </c>
      <c r="H17" s="3">
        <v>2368346</v>
      </c>
      <c r="J17" s="3">
        <v>35044073</v>
      </c>
      <c r="K17" s="6"/>
      <c r="L17" s="3">
        <v>81038563</v>
      </c>
      <c r="M17" s="6"/>
      <c r="N17" s="3">
        <v>31463436</v>
      </c>
      <c r="O17" s="6"/>
      <c r="P17" s="3">
        <v>82054236</v>
      </c>
      <c r="Q17" s="3"/>
    </row>
    <row r="18" spans="1:17">
      <c r="A18" s="7"/>
      <c r="B18" s="198" t="s">
        <v>8</v>
      </c>
      <c r="C18" s="198"/>
      <c r="D18" s="198"/>
      <c r="E18" s="10"/>
      <c r="F18" s="8">
        <v>557</v>
      </c>
      <c r="G18" s="10"/>
      <c r="H18" s="8">
        <v>167399</v>
      </c>
      <c r="I18" s="10"/>
      <c r="J18" s="8">
        <v>10610899</v>
      </c>
      <c r="K18" s="9"/>
      <c r="L18" s="8">
        <v>28875082</v>
      </c>
      <c r="M18" s="9"/>
      <c r="N18" s="8">
        <v>14654511</v>
      </c>
      <c r="O18" s="9"/>
      <c r="P18" s="8">
        <v>31778306</v>
      </c>
      <c r="Q18" s="7"/>
    </row>
    <row r="19" spans="1:17">
      <c r="A19" s="3"/>
      <c r="B19" s="5" t="s">
        <v>25</v>
      </c>
      <c r="C19" s="5"/>
      <c r="D19" s="5"/>
      <c r="E19" s="5"/>
      <c r="F19" s="3">
        <f>SUM(F13:F18)</f>
        <v>40541</v>
      </c>
      <c r="H19" s="3">
        <f>SUM(H13:H18)</f>
        <v>28528157</v>
      </c>
      <c r="J19" s="3">
        <f>SUM(J13:J18)</f>
        <v>457827766</v>
      </c>
      <c r="K19" s="6"/>
      <c r="L19" s="3">
        <f>SUM(L13:L18)</f>
        <v>909373747</v>
      </c>
      <c r="M19" s="6"/>
      <c r="N19" s="3">
        <f>SUM(N13:N18)</f>
        <v>396817643</v>
      </c>
      <c r="O19" s="6"/>
      <c r="P19" s="3">
        <f>SUM(P13:P18)</f>
        <v>987695617</v>
      </c>
      <c r="Q19" s="3"/>
    </row>
    <row r="20" spans="1:17">
      <c r="A20" s="3"/>
      <c r="F20" s="6"/>
      <c r="J20" s="3"/>
      <c r="K20" s="6"/>
      <c r="L20" s="3"/>
      <c r="M20" s="6"/>
      <c r="N20" s="3"/>
      <c r="O20" s="6"/>
      <c r="P20" s="3"/>
      <c r="Q20" s="3"/>
    </row>
    <row r="21" spans="1:17">
      <c r="A21" s="3"/>
      <c r="B21" s="13">
        <v>25</v>
      </c>
      <c r="C21" s="11" t="s">
        <v>24</v>
      </c>
      <c r="D21" s="1" t="s">
        <v>23</v>
      </c>
      <c r="F21" s="3">
        <v>949</v>
      </c>
      <c r="H21" s="3">
        <v>1700947</v>
      </c>
      <c r="J21" s="3">
        <v>21063873</v>
      </c>
      <c r="K21" s="6"/>
      <c r="L21" s="3">
        <v>50288226</v>
      </c>
      <c r="M21" s="6"/>
      <c r="N21" s="3">
        <v>24285867</v>
      </c>
      <c r="O21" s="6"/>
      <c r="P21" s="3">
        <v>57582724</v>
      </c>
      <c r="Q21" s="3"/>
    </row>
    <row r="22" spans="1:17">
      <c r="A22" s="3"/>
      <c r="B22" s="12">
        <v>30</v>
      </c>
      <c r="C22" s="11" t="s">
        <v>24</v>
      </c>
      <c r="D22" s="1" t="s">
        <v>22</v>
      </c>
      <c r="F22" s="3">
        <v>637</v>
      </c>
      <c r="H22" s="3">
        <v>1163039</v>
      </c>
      <c r="J22" s="3">
        <v>15744841</v>
      </c>
      <c r="K22" s="6"/>
      <c r="L22" s="3">
        <v>40599551</v>
      </c>
      <c r="M22" s="6"/>
      <c r="N22" s="3">
        <v>19475486</v>
      </c>
      <c r="O22" s="6"/>
      <c r="P22" s="3">
        <v>49792886</v>
      </c>
      <c r="Q22" s="3"/>
    </row>
    <row r="23" spans="1:17">
      <c r="A23" s="3"/>
      <c r="B23" s="12">
        <v>35</v>
      </c>
      <c r="C23" s="11" t="s">
        <v>24</v>
      </c>
      <c r="D23" s="1" t="s">
        <v>21</v>
      </c>
      <c r="F23" s="3">
        <v>275</v>
      </c>
      <c r="H23" s="3">
        <v>480582</v>
      </c>
      <c r="J23" s="3">
        <v>7824227</v>
      </c>
      <c r="K23" s="6"/>
      <c r="L23" s="3">
        <v>20886013</v>
      </c>
      <c r="M23" s="6"/>
      <c r="N23" s="3">
        <v>9289831</v>
      </c>
      <c r="O23" s="6"/>
      <c r="P23" s="3">
        <v>24152024</v>
      </c>
      <c r="Q23" s="3"/>
    </row>
    <row r="24" spans="1:17">
      <c r="A24" s="3"/>
      <c r="B24" s="12">
        <v>40</v>
      </c>
      <c r="C24" s="11" t="s">
        <v>24</v>
      </c>
      <c r="D24" s="1" t="s">
        <v>20</v>
      </c>
      <c r="F24" s="3">
        <v>241</v>
      </c>
      <c r="H24" s="3">
        <v>444443</v>
      </c>
      <c r="J24" s="3">
        <v>6699124</v>
      </c>
      <c r="K24" s="6"/>
      <c r="L24" s="3">
        <v>20041832</v>
      </c>
      <c r="M24" s="6"/>
      <c r="N24" s="3">
        <v>13519273</v>
      </c>
      <c r="O24" s="6"/>
      <c r="P24" s="3">
        <v>29441202</v>
      </c>
      <c r="Q24" s="3"/>
    </row>
    <row r="25" spans="1:17">
      <c r="A25" s="3"/>
      <c r="B25" s="12">
        <v>45</v>
      </c>
      <c r="C25" s="11" t="s">
        <v>24</v>
      </c>
      <c r="D25" s="1" t="s">
        <v>19</v>
      </c>
      <c r="F25" s="3">
        <v>121</v>
      </c>
      <c r="H25" s="3">
        <v>237597</v>
      </c>
      <c r="J25" s="3">
        <v>3932723</v>
      </c>
      <c r="K25" s="6"/>
      <c r="L25" s="3">
        <v>12133872</v>
      </c>
      <c r="M25" s="6"/>
      <c r="N25" s="3">
        <v>9619602</v>
      </c>
      <c r="O25" s="6"/>
      <c r="P25" s="3">
        <v>22608437</v>
      </c>
      <c r="Q25" s="3"/>
    </row>
    <row r="26" spans="1:17">
      <c r="A26" s="3"/>
      <c r="B26" s="12">
        <v>50</v>
      </c>
      <c r="C26" s="11" t="s">
        <v>24</v>
      </c>
      <c r="D26" s="1" t="s">
        <v>18</v>
      </c>
      <c r="F26" s="3">
        <v>129</v>
      </c>
      <c r="H26" s="3">
        <v>251463</v>
      </c>
      <c r="J26" s="3">
        <v>4434448</v>
      </c>
      <c r="K26" s="6"/>
      <c r="L26" s="3">
        <v>13411914</v>
      </c>
      <c r="M26" s="6"/>
      <c r="N26" s="3">
        <v>9575869</v>
      </c>
      <c r="O26" s="6"/>
      <c r="P26" s="3">
        <v>26184650</v>
      </c>
      <c r="Q26" s="3"/>
    </row>
    <row r="27" spans="1:17">
      <c r="A27" s="3"/>
      <c r="B27" s="12">
        <v>55</v>
      </c>
      <c r="C27" s="11" t="s">
        <v>24</v>
      </c>
      <c r="D27" s="1" t="s">
        <v>17</v>
      </c>
      <c r="F27" s="3">
        <v>63</v>
      </c>
      <c r="H27" s="3">
        <v>136150</v>
      </c>
      <c r="J27" s="3">
        <v>1753886</v>
      </c>
      <c r="K27" s="6"/>
      <c r="L27" s="3">
        <v>7844792</v>
      </c>
      <c r="M27" s="6"/>
      <c r="N27" s="3">
        <v>4899606</v>
      </c>
      <c r="O27" s="6"/>
      <c r="P27" s="3">
        <v>14889855</v>
      </c>
      <c r="Q27" s="3"/>
    </row>
    <row r="28" spans="1:17">
      <c r="A28" s="3"/>
      <c r="B28" s="12">
        <v>60</v>
      </c>
      <c r="C28" s="11" t="s">
        <v>24</v>
      </c>
      <c r="D28" s="1" t="s">
        <v>16</v>
      </c>
      <c r="F28" s="3">
        <v>41</v>
      </c>
      <c r="H28" s="3">
        <v>54855</v>
      </c>
      <c r="J28" s="3">
        <v>1840599</v>
      </c>
      <c r="K28" s="6"/>
      <c r="L28" s="3">
        <v>5040618</v>
      </c>
      <c r="M28" s="6"/>
      <c r="N28" s="3">
        <v>4012701</v>
      </c>
      <c r="O28" s="6"/>
      <c r="P28" s="3">
        <v>10242420</v>
      </c>
      <c r="Q28" s="3"/>
    </row>
    <row r="29" spans="1:17">
      <c r="A29" s="3"/>
      <c r="B29" s="12">
        <v>65</v>
      </c>
      <c r="C29" s="11" t="s">
        <v>24</v>
      </c>
      <c r="D29" s="1" t="s">
        <v>15</v>
      </c>
      <c r="F29" s="3">
        <v>48</v>
      </c>
      <c r="H29" s="3">
        <v>124000</v>
      </c>
      <c r="J29" s="3">
        <v>2313531</v>
      </c>
      <c r="K29" s="6"/>
      <c r="L29" s="3">
        <v>8988443</v>
      </c>
      <c r="M29" s="6"/>
      <c r="N29" s="3">
        <v>7384015</v>
      </c>
      <c r="O29" s="6"/>
      <c r="P29" s="3">
        <v>18971108</v>
      </c>
      <c r="Q29" s="3"/>
    </row>
    <row r="30" spans="1:17">
      <c r="A30" s="3"/>
      <c r="B30" s="12">
        <v>70</v>
      </c>
      <c r="C30" s="11" t="s">
        <v>24</v>
      </c>
      <c r="D30" s="1" t="s">
        <v>14</v>
      </c>
      <c r="F30" s="3">
        <v>54</v>
      </c>
      <c r="H30" s="3">
        <v>155550</v>
      </c>
      <c r="J30" s="3">
        <v>2279660</v>
      </c>
      <c r="K30" s="6"/>
      <c r="L30" s="3">
        <v>18202392</v>
      </c>
      <c r="M30" s="6"/>
      <c r="N30" s="3">
        <v>8652201</v>
      </c>
      <c r="O30" s="6"/>
      <c r="P30" s="3">
        <v>34153397</v>
      </c>
      <c r="Q30" s="3"/>
    </row>
    <row r="31" spans="1:17">
      <c r="A31" s="3"/>
      <c r="B31" s="12">
        <v>75</v>
      </c>
      <c r="C31" s="11" t="s">
        <v>24</v>
      </c>
      <c r="D31" s="1" t="s">
        <v>13</v>
      </c>
      <c r="F31" s="3">
        <v>25</v>
      </c>
      <c r="H31" s="3">
        <v>60000</v>
      </c>
      <c r="J31" s="3">
        <v>961763</v>
      </c>
      <c r="K31" s="6"/>
      <c r="L31" s="3">
        <v>5965235</v>
      </c>
      <c r="M31" s="6"/>
      <c r="N31" s="3">
        <v>2608155</v>
      </c>
      <c r="O31" s="6"/>
      <c r="P31" s="3">
        <v>12521991</v>
      </c>
      <c r="Q31" s="3"/>
    </row>
    <row r="32" spans="1:17">
      <c r="A32" s="3"/>
      <c r="B32" s="12">
        <v>80</v>
      </c>
      <c r="C32" s="11" t="s">
        <v>24</v>
      </c>
      <c r="D32" s="1" t="s">
        <v>12</v>
      </c>
      <c r="F32" s="3">
        <v>14</v>
      </c>
      <c r="H32" s="3">
        <v>50850</v>
      </c>
      <c r="J32" s="3">
        <v>608903</v>
      </c>
      <c r="K32" s="6"/>
      <c r="L32" s="3">
        <v>5717734</v>
      </c>
      <c r="M32" s="6"/>
      <c r="N32" s="3">
        <v>3894694</v>
      </c>
      <c r="O32" s="6"/>
      <c r="P32" s="3">
        <v>12335278</v>
      </c>
      <c r="Q32" s="3"/>
    </row>
    <row r="33" spans="1:17">
      <c r="A33" s="3"/>
      <c r="B33" s="12">
        <v>85</v>
      </c>
      <c r="C33" s="11" t="s">
        <v>24</v>
      </c>
      <c r="D33" s="1" t="s">
        <v>11</v>
      </c>
      <c r="F33" s="3">
        <v>13</v>
      </c>
      <c r="H33" s="3">
        <v>10225</v>
      </c>
      <c r="J33" s="3">
        <v>1366995</v>
      </c>
      <c r="K33" s="6"/>
      <c r="L33" s="3">
        <v>3844542</v>
      </c>
      <c r="M33" s="6"/>
      <c r="N33" s="3">
        <v>4787509</v>
      </c>
      <c r="O33" s="6"/>
      <c r="P33" s="3">
        <v>7704913</v>
      </c>
      <c r="Q33" s="3"/>
    </row>
    <row r="34" spans="1:17">
      <c r="A34" s="3"/>
      <c r="B34" s="12">
        <v>90</v>
      </c>
      <c r="C34" s="11" t="s">
        <v>24</v>
      </c>
      <c r="D34" s="1" t="s">
        <v>10</v>
      </c>
      <c r="F34" s="3">
        <v>3</v>
      </c>
      <c r="H34" s="3">
        <v>0</v>
      </c>
      <c r="J34" s="3">
        <v>80044</v>
      </c>
      <c r="K34" s="6"/>
      <c r="L34" s="3">
        <v>738087</v>
      </c>
      <c r="M34" s="6"/>
      <c r="N34" s="3">
        <v>786450</v>
      </c>
      <c r="O34" s="6"/>
      <c r="P34" s="3">
        <v>1685135</v>
      </c>
      <c r="Q34" s="3"/>
    </row>
    <row r="35" spans="1:17">
      <c r="A35" s="3"/>
      <c r="B35" s="12">
        <v>95</v>
      </c>
      <c r="C35" s="11" t="s">
        <v>24</v>
      </c>
      <c r="D35" s="1" t="s">
        <v>9</v>
      </c>
      <c r="F35" s="3">
        <v>8</v>
      </c>
      <c r="H35" s="3">
        <v>18000</v>
      </c>
      <c r="J35" s="3">
        <v>316893</v>
      </c>
      <c r="K35" s="6"/>
      <c r="L35" s="3">
        <v>3281980</v>
      </c>
      <c r="M35" s="6"/>
      <c r="N35" s="3">
        <v>1525156</v>
      </c>
      <c r="O35" s="6"/>
      <c r="P35" s="3">
        <v>6142446</v>
      </c>
      <c r="Q35" s="3"/>
    </row>
    <row r="36" spans="1:17">
      <c r="A36" s="7"/>
      <c r="B36" s="198" t="s">
        <v>8</v>
      </c>
      <c r="C36" s="198"/>
      <c r="D36" s="198"/>
      <c r="E36" s="10"/>
      <c r="F36" s="8">
        <v>54</v>
      </c>
      <c r="G36" s="10"/>
      <c r="H36" s="8">
        <v>132000</v>
      </c>
      <c r="I36" s="10"/>
      <c r="J36" s="8">
        <v>1370424</v>
      </c>
      <c r="K36" s="9"/>
      <c r="L36" s="8">
        <v>13776393</v>
      </c>
      <c r="M36" s="9"/>
      <c r="N36" s="8">
        <v>6571626</v>
      </c>
      <c r="O36" s="9"/>
      <c r="P36" s="8">
        <v>19117944</v>
      </c>
      <c r="Q36" s="7"/>
    </row>
    <row r="37" spans="1:17">
      <c r="A37" s="3"/>
      <c r="B37" s="5" t="s">
        <v>7</v>
      </c>
      <c r="C37" s="4"/>
      <c r="D37" s="4"/>
      <c r="F37" s="3">
        <f>SUM(F21:F36)</f>
        <v>2675</v>
      </c>
      <c r="H37" s="3">
        <f>SUM(H21:H36)</f>
        <v>5019701</v>
      </c>
      <c r="J37" s="3">
        <f>SUM(J21:J36)</f>
        <v>72591934</v>
      </c>
      <c r="K37" s="6"/>
      <c r="L37" s="3">
        <f>SUM(L21:L36)</f>
        <v>230761624</v>
      </c>
      <c r="M37" s="6"/>
      <c r="N37" s="3">
        <f>SUM(N21:N36)</f>
        <v>130888041</v>
      </c>
      <c r="O37" s="6"/>
      <c r="P37" s="3">
        <f>SUM(P21:P36)</f>
        <v>347526410</v>
      </c>
      <c r="Q37" s="3"/>
    </row>
    <row r="38" spans="1:17">
      <c r="A38" s="2"/>
      <c r="L38" s="2"/>
      <c r="P38" s="2"/>
      <c r="Q38" s="2"/>
    </row>
    <row r="39" spans="1:17">
      <c r="A39" s="3"/>
      <c r="B39" s="5" t="s">
        <v>6</v>
      </c>
      <c r="C39" s="4"/>
      <c r="F39" s="3">
        <v>66</v>
      </c>
      <c r="H39" s="3">
        <v>36210</v>
      </c>
      <c r="J39" s="3">
        <v>2514830</v>
      </c>
      <c r="K39" s="6"/>
      <c r="L39" s="3">
        <v>76005573</v>
      </c>
      <c r="M39" s="6"/>
      <c r="N39" s="3">
        <v>42025001</v>
      </c>
      <c r="O39" s="6"/>
      <c r="P39" s="3">
        <v>189016603</v>
      </c>
      <c r="Q39" s="3"/>
    </row>
    <row r="40" spans="1:17">
      <c r="A40" s="2"/>
      <c r="L40" s="2"/>
      <c r="P40" s="2"/>
      <c r="Q40" s="2"/>
    </row>
    <row r="41" spans="1:17">
      <c r="A41" s="3"/>
      <c r="B41" s="5" t="s">
        <v>5</v>
      </c>
      <c r="C41" s="4"/>
      <c r="F41" s="3">
        <f>F19+F37+F39</f>
        <v>43282</v>
      </c>
      <c r="H41" s="3">
        <f>H19+H37+H39</f>
        <v>33584068</v>
      </c>
      <c r="J41" s="3">
        <f>J19+J37+J39</f>
        <v>532934530</v>
      </c>
      <c r="L41" s="3">
        <f>L19+L37+L39</f>
        <v>1216140944</v>
      </c>
      <c r="N41" s="3">
        <f>N19+N37+N39</f>
        <v>569730685</v>
      </c>
      <c r="P41" s="3">
        <f>P19+P37+P39</f>
        <v>1524238630</v>
      </c>
      <c r="Q41" s="3"/>
    </row>
    <row r="42" spans="1:17">
      <c r="A42" s="2"/>
      <c r="L42" s="2"/>
      <c r="Q42" s="2"/>
    </row>
    <row r="43" spans="1:17">
      <c r="A43" s="2"/>
      <c r="L43" s="2"/>
      <c r="Q43" s="2"/>
    </row>
    <row r="44" spans="1:17">
      <c r="A44" s="2"/>
      <c r="B44" s="1" t="s">
        <v>4</v>
      </c>
      <c r="L44" s="2"/>
      <c r="Q44" s="2"/>
    </row>
    <row r="45" spans="1:17">
      <c r="A45" s="2"/>
      <c r="L45" s="2"/>
      <c r="Q45" s="2"/>
    </row>
    <row r="46" spans="1:17">
      <c r="A46" s="2"/>
      <c r="L46" s="2"/>
      <c r="Q46" s="2"/>
    </row>
  </sheetData>
  <mergeCells count="5">
    <mergeCell ref="B36:D36"/>
    <mergeCell ref="P1:Q1"/>
    <mergeCell ref="B5:P5"/>
    <mergeCell ref="B6:P6"/>
    <mergeCell ref="B18:D18"/>
  </mergeCells>
  <printOptions horizontalCentered="1"/>
  <pageMargins left="0.75" right="0.75" top="1" bottom="1" header="0.5" footer="0.5"/>
  <pageSetup scale="71"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W20"/>
  <sheetViews>
    <sheetView workbookViewId="0">
      <selection activeCell="V1" sqref="V1"/>
    </sheetView>
  </sheetViews>
  <sheetFormatPr defaultRowHeight="12.75"/>
  <cols>
    <col min="1" max="2" width="9.140625" style="21"/>
    <col min="3" max="3" width="5.5703125" style="21" customWidth="1"/>
    <col min="4" max="4" width="9.42578125" style="21" customWidth="1"/>
    <col min="5" max="5" width="9.7109375" style="21" customWidth="1"/>
    <col min="6" max="6" width="9.28515625" style="21" customWidth="1"/>
    <col min="7" max="7" width="1.42578125" style="21" customWidth="1"/>
    <col min="8" max="8" width="9.42578125" style="21" customWidth="1"/>
    <col min="9" max="9" width="9.7109375" style="21" customWidth="1"/>
    <col min="10" max="10" width="9.28515625" style="21" customWidth="1"/>
    <col min="11" max="11" width="1.42578125" style="21" customWidth="1"/>
    <col min="12" max="12" width="9.42578125" style="21" customWidth="1"/>
    <col min="13" max="13" width="9.7109375" style="21" customWidth="1"/>
    <col min="14" max="14" width="9.28515625" style="21" customWidth="1"/>
    <col min="15" max="15" width="1.42578125" style="21" customWidth="1"/>
    <col min="16" max="16" width="9.42578125" style="21" customWidth="1"/>
    <col min="17" max="18" width="9.28515625" style="21" customWidth="1"/>
    <col min="19" max="19" width="1.42578125" style="21" customWidth="1"/>
    <col min="20" max="22" width="9.28515625" style="21" customWidth="1"/>
    <col min="23" max="23" width="1.42578125" style="21" customWidth="1"/>
    <col min="24" max="16384" width="9.140625" style="21"/>
  </cols>
  <sheetData>
    <row r="1" spans="1:23">
      <c r="A1" s="201" t="s">
        <v>64</v>
      </c>
      <c r="B1" s="201"/>
      <c r="C1" s="201"/>
      <c r="D1" s="201"/>
      <c r="E1" s="201"/>
      <c r="F1" s="201"/>
      <c r="G1" s="201"/>
      <c r="H1" s="201"/>
      <c r="I1" s="201"/>
      <c r="J1" s="201"/>
      <c r="K1" s="201"/>
      <c r="L1" s="201"/>
      <c r="M1" s="201"/>
      <c r="N1" s="201"/>
      <c r="O1" s="201"/>
      <c r="P1" s="201"/>
      <c r="Q1" s="201"/>
      <c r="R1" s="201"/>
      <c r="S1" s="201"/>
      <c r="T1" s="201"/>
      <c r="U1" s="201"/>
      <c r="V1" s="55" t="s">
        <v>465</v>
      </c>
      <c r="W1" s="20"/>
    </row>
    <row r="4" spans="1:23">
      <c r="D4" s="197">
        <v>2021</v>
      </c>
      <c r="E4" s="197"/>
      <c r="F4" s="197"/>
      <c r="H4" s="197">
        <f>D4-1</f>
        <v>2020</v>
      </c>
      <c r="I4" s="197"/>
      <c r="J4" s="197"/>
      <c r="L4" s="197">
        <f>H4-1</f>
        <v>2019</v>
      </c>
      <c r="M4" s="197"/>
      <c r="N4" s="197"/>
      <c r="P4" s="197">
        <f>L4-1</f>
        <v>2018</v>
      </c>
      <c r="Q4" s="197"/>
      <c r="R4" s="197"/>
      <c r="T4" s="197">
        <f>P4-1</f>
        <v>2017</v>
      </c>
      <c r="U4" s="197"/>
      <c r="V4" s="197"/>
    </row>
    <row r="5" spans="1:23">
      <c r="D5" s="23"/>
      <c r="E5" s="23" t="s">
        <v>65</v>
      </c>
      <c r="F5" s="23" t="s">
        <v>65</v>
      </c>
      <c r="H5" s="23"/>
      <c r="I5" s="23" t="s">
        <v>65</v>
      </c>
      <c r="J5" s="23" t="s">
        <v>65</v>
      </c>
      <c r="L5" s="23"/>
      <c r="M5" s="23" t="s">
        <v>65</v>
      </c>
      <c r="N5" s="23" t="s">
        <v>65</v>
      </c>
      <c r="P5" s="23"/>
      <c r="Q5" s="23" t="s">
        <v>65</v>
      </c>
      <c r="R5" s="23" t="s">
        <v>65</v>
      </c>
      <c r="T5" s="23"/>
      <c r="U5" s="23" t="s">
        <v>65</v>
      </c>
      <c r="V5" s="23" t="s">
        <v>65</v>
      </c>
    </row>
    <row r="6" spans="1:23">
      <c r="D6" s="39" t="s">
        <v>66</v>
      </c>
      <c r="E6" s="23" t="s">
        <v>67</v>
      </c>
      <c r="F6" s="23" t="s">
        <v>67</v>
      </c>
      <c r="H6" s="39" t="s">
        <v>66</v>
      </c>
      <c r="I6" s="23" t="s">
        <v>67</v>
      </c>
      <c r="J6" s="23" t="s">
        <v>67</v>
      </c>
      <c r="L6" s="39" t="s">
        <v>66</v>
      </c>
      <c r="M6" s="23" t="s">
        <v>67</v>
      </c>
      <c r="N6" s="23" t="s">
        <v>67</v>
      </c>
      <c r="P6" s="23" t="s">
        <v>66</v>
      </c>
      <c r="Q6" s="23" t="s">
        <v>67</v>
      </c>
      <c r="R6" s="23" t="s">
        <v>67</v>
      </c>
      <c r="T6" s="23" t="s">
        <v>66</v>
      </c>
      <c r="U6" s="23" t="s">
        <v>67</v>
      </c>
      <c r="V6" s="23" t="s">
        <v>67</v>
      </c>
    </row>
    <row r="7" spans="1:23">
      <c r="D7" s="39" t="s">
        <v>68</v>
      </c>
      <c r="E7" s="23" t="s">
        <v>66</v>
      </c>
      <c r="F7" s="23" t="s">
        <v>32</v>
      </c>
      <c r="H7" s="39" t="s">
        <v>68</v>
      </c>
      <c r="I7" s="23" t="s">
        <v>66</v>
      </c>
      <c r="J7" s="23" t="s">
        <v>32</v>
      </c>
      <c r="L7" s="39" t="s">
        <v>68</v>
      </c>
      <c r="M7" s="23" t="s">
        <v>66</v>
      </c>
      <c r="N7" s="23" t="s">
        <v>32</v>
      </c>
      <c r="P7" s="23" t="s">
        <v>68</v>
      </c>
      <c r="Q7" s="23" t="s">
        <v>66</v>
      </c>
      <c r="R7" s="23" t="s">
        <v>32</v>
      </c>
      <c r="T7" s="23" t="s">
        <v>68</v>
      </c>
      <c r="U7" s="23" t="s">
        <v>66</v>
      </c>
      <c r="V7" s="23" t="s">
        <v>32</v>
      </c>
    </row>
    <row r="8" spans="1:23">
      <c r="A8" s="36" t="s">
        <v>69</v>
      </c>
      <c r="D8" s="40" t="s">
        <v>70</v>
      </c>
      <c r="E8" s="41" t="s">
        <v>68</v>
      </c>
      <c r="F8" s="41" t="s">
        <v>47</v>
      </c>
      <c r="H8" s="40" t="s">
        <v>70</v>
      </c>
      <c r="I8" s="41" t="s">
        <v>68</v>
      </c>
      <c r="J8" s="41" t="s">
        <v>47</v>
      </c>
      <c r="L8" s="40" t="s">
        <v>70</v>
      </c>
      <c r="M8" s="41" t="s">
        <v>68</v>
      </c>
      <c r="N8" s="41" t="s">
        <v>47</v>
      </c>
      <c r="P8" s="41" t="s">
        <v>70</v>
      </c>
      <c r="Q8" s="41" t="s">
        <v>68</v>
      </c>
      <c r="R8" s="41" t="s">
        <v>47</v>
      </c>
      <c r="T8" s="41" t="s">
        <v>70</v>
      </c>
      <c r="U8" s="41" t="s">
        <v>68</v>
      </c>
      <c r="V8" s="41" t="s">
        <v>47</v>
      </c>
    </row>
    <row r="9" spans="1:23" ht="25.5" customHeight="1">
      <c r="D9" s="24"/>
      <c r="H9" s="24"/>
      <c r="L9" s="24"/>
    </row>
    <row r="10" spans="1:23">
      <c r="A10" s="21" t="s">
        <v>71</v>
      </c>
      <c r="D10" s="42">
        <v>64919.472642870351</v>
      </c>
      <c r="E10" s="43">
        <v>0.96781822497677561</v>
      </c>
      <c r="F10" s="43">
        <v>1.759678130823927E-2</v>
      </c>
      <c r="H10" s="42">
        <v>70604.538</v>
      </c>
      <c r="I10" s="43">
        <v>0.96699999999999997</v>
      </c>
      <c r="J10" s="43">
        <v>1.9E-2</v>
      </c>
      <c r="L10" s="42">
        <v>70595.139473252551</v>
      </c>
      <c r="M10" s="43">
        <v>0.966011295628738</v>
      </c>
      <c r="N10" s="43">
        <v>1.8448956414041054E-2</v>
      </c>
      <c r="P10" s="42">
        <v>84280.27990129737</v>
      </c>
      <c r="Q10" s="43">
        <v>0.96598346702168947</v>
      </c>
      <c r="R10" s="43">
        <v>2.2670812627602999E-2</v>
      </c>
      <c r="T10" s="42">
        <v>79409.071766340698</v>
      </c>
      <c r="U10" s="43">
        <v>0.96806720816798009</v>
      </c>
      <c r="V10" s="43">
        <v>2.1382795670945962E-2</v>
      </c>
    </row>
    <row r="11" spans="1:23">
      <c r="D11" s="44"/>
      <c r="E11" s="43"/>
      <c r="F11" s="43"/>
      <c r="H11" s="44"/>
      <c r="I11" s="43"/>
      <c r="J11" s="43"/>
      <c r="L11" s="44"/>
      <c r="M11" s="43"/>
      <c r="N11" s="43"/>
      <c r="P11" s="44"/>
      <c r="Q11" s="43"/>
      <c r="R11" s="43"/>
      <c r="T11" s="44"/>
      <c r="U11" s="43"/>
      <c r="V11" s="43"/>
    </row>
    <row r="12" spans="1:23">
      <c r="A12" s="22" t="s">
        <v>72</v>
      </c>
      <c r="B12" s="22"/>
      <c r="D12" s="45">
        <v>2158.6944834288047</v>
      </c>
      <c r="E12" s="46">
        <v>3.2181775023224377E-2</v>
      </c>
      <c r="F12" s="46">
        <v>5.8512605216565878E-4</v>
      </c>
      <c r="H12" s="45">
        <v>2409.462</v>
      </c>
      <c r="I12" s="46">
        <v>3.3000000000000002E-2</v>
      </c>
      <c r="J12" s="46">
        <v>1E-3</v>
      </c>
      <c r="L12" s="45">
        <v>2483.8605267474609</v>
      </c>
      <c r="M12" s="46">
        <v>3.3988704371262071E-2</v>
      </c>
      <c r="N12" s="46">
        <v>6.4911883365402565E-4</v>
      </c>
      <c r="P12" s="45">
        <v>2967.8799053600706</v>
      </c>
      <c r="Q12" s="46">
        <v>3.4016532978310539E-2</v>
      </c>
      <c r="R12" s="46">
        <v>7.9833917631081037E-4</v>
      </c>
      <c r="T12" s="45">
        <v>2619.3980509754783</v>
      </c>
      <c r="U12" s="46">
        <v>3.1932791832019816E-2</v>
      </c>
      <c r="V12" s="46">
        <v>7.0533570106059149E-4</v>
      </c>
    </row>
    <row r="13" spans="1:23">
      <c r="D13" s="44"/>
      <c r="E13" s="43"/>
      <c r="F13" s="43"/>
      <c r="H13" s="44"/>
      <c r="I13" s="43"/>
      <c r="J13" s="43"/>
      <c r="L13" s="44"/>
      <c r="M13" s="43"/>
      <c r="N13" s="43"/>
      <c r="P13" s="44"/>
      <c r="Q13" s="25"/>
      <c r="R13" s="25"/>
      <c r="T13" s="44"/>
      <c r="U13" s="25"/>
      <c r="V13" s="25"/>
    </row>
    <row r="14" spans="1:23">
      <c r="A14" s="21" t="s">
        <v>73</v>
      </c>
      <c r="D14" s="44"/>
      <c r="E14" s="43"/>
      <c r="F14" s="43"/>
      <c r="H14" s="44"/>
      <c r="I14" s="43"/>
      <c r="J14" s="43"/>
      <c r="L14" s="44"/>
      <c r="M14" s="43"/>
      <c r="N14" s="43"/>
      <c r="P14" s="44"/>
      <c r="Q14" s="25"/>
      <c r="R14" s="25"/>
      <c r="T14" s="44"/>
      <c r="U14" s="25"/>
      <c r="V14" s="25"/>
    </row>
    <row r="15" spans="1:23">
      <c r="A15" s="21" t="s">
        <v>74</v>
      </c>
      <c r="D15" s="44">
        <f>SUM(D12,D10)</f>
        <v>67078.167126299159</v>
      </c>
      <c r="E15" s="43">
        <f>SUM(E12,E10)</f>
        <v>1</v>
      </c>
      <c r="F15" s="43">
        <f>SUM(F12,F10)</f>
        <v>1.8181907360404929E-2</v>
      </c>
      <c r="H15" s="44">
        <f>SUM(H12,H10)</f>
        <v>73014</v>
      </c>
      <c r="I15" s="43">
        <f>SUM(I12,I10)</f>
        <v>1</v>
      </c>
      <c r="J15" s="43">
        <f>SUM(J12,J10)</f>
        <v>0.02</v>
      </c>
      <c r="L15" s="44">
        <f>SUM(L12,L10)</f>
        <v>73079.000000000015</v>
      </c>
      <c r="M15" s="43">
        <f>SUM(M12,M10)</f>
        <v>1</v>
      </c>
      <c r="N15" s="43">
        <f>SUM(N12,N10)</f>
        <v>1.9098075247695079E-2</v>
      </c>
      <c r="P15" s="44">
        <f>SUM(P12,P10)</f>
        <v>87248.159806657437</v>
      </c>
      <c r="Q15" s="43">
        <f>SUM(Q12,Q10)</f>
        <v>1</v>
      </c>
      <c r="R15" s="43">
        <f>SUM(R12,R10)</f>
        <v>2.3469151803913811E-2</v>
      </c>
      <c r="T15" s="44">
        <f>SUM(T12,T10)</f>
        <v>82028.469817316174</v>
      </c>
      <c r="U15" s="43">
        <f>SUM(U12,U10)</f>
        <v>0.99999999999999989</v>
      </c>
      <c r="V15" s="43">
        <f>SUM(V12,V10)</f>
        <v>2.2088131372006554E-2</v>
      </c>
    </row>
    <row r="17" spans="1:16">
      <c r="P17" s="24"/>
    </row>
    <row r="20" spans="1:16">
      <c r="A20" s="21" t="s">
        <v>75</v>
      </c>
    </row>
  </sheetData>
  <mergeCells count="6">
    <mergeCell ref="A1:U1"/>
    <mergeCell ref="D4:F4"/>
    <mergeCell ref="H4:J4"/>
    <mergeCell ref="L4:N4"/>
    <mergeCell ref="P4:R4"/>
    <mergeCell ref="T4:V4"/>
  </mergeCells>
  <pageMargins left="0.7" right="0.7" top="0.75" bottom="0.75" header="0.3" footer="0.3"/>
  <pageSetup scale="72"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J63"/>
  <sheetViews>
    <sheetView tabSelected="1" workbookViewId="0">
      <selection activeCell="F56" sqref="F56"/>
    </sheetView>
  </sheetViews>
  <sheetFormatPr defaultRowHeight="12.75"/>
  <cols>
    <col min="1" max="2" width="2.85546875" style="21" customWidth="1"/>
    <col min="3" max="3" width="2.5703125" style="21" customWidth="1"/>
    <col min="4" max="4" width="12.42578125" style="21" customWidth="1"/>
    <col min="5" max="5" width="5.140625" style="21" customWidth="1"/>
    <col min="6" max="7" width="4.7109375" style="21" customWidth="1"/>
    <col min="8" max="8" width="8.42578125" style="21" customWidth="1"/>
    <col min="9" max="9" width="1.5703125" style="21" customWidth="1"/>
    <col min="10" max="10" width="8.42578125" style="21" customWidth="1"/>
    <col min="11" max="11" width="1.5703125" style="21" customWidth="1"/>
    <col min="12" max="12" width="8.42578125" style="21" customWidth="1"/>
    <col min="13" max="13" width="1.7109375" style="21" customWidth="1"/>
    <col min="14" max="14" width="8.42578125" style="21" bestFit="1" customWidth="1"/>
    <col min="15" max="15" width="1.7109375" style="21" customWidth="1"/>
    <col min="16" max="16" width="8.42578125" style="21" bestFit="1" customWidth="1"/>
    <col min="17" max="17" width="1.85546875" style="21" customWidth="1"/>
    <col min="18" max="18" width="8.28515625" style="21" customWidth="1"/>
    <col min="19" max="19" width="1.85546875" style="21" customWidth="1"/>
    <col min="20" max="20" width="8.28515625" style="21" customWidth="1"/>
    <col min="21" max="21" width="1.85546875" style="21" customWidth="1"/>
    <col min="22" max="22" width="8.42578125" style="21" bestFit="1" customWidth="1"/>
    <col min="23" max="23" width="1.85546875" style="21" customWidth="1"/>
    <col min="24" max="24" width="8.42578125" style="21" bestFit="1" customWidth="1"/>
    <col min="25" max="25" width="2.140625" style="21" customWidth="1"/>
    <col min="26" max="26" width="8.42578125" style="21" bestFit="1" customWidth="1"/>
    <col min="27" max="27" width="2.140625" style="21" customWidth="1"/>
    <col min="28" max="28" width="8.42578125" style="21" bestFit="1" customWidth="1"/>
    <col min="29" max="29" width="1.7109375" style="21" customWidth="1"/>
    <col min="30" max="30" width="8.42578125" style="21" bestFit="1" customWidth="1"/>
    <col min="31" max="31" width="1.7109375" style="21" customWidth="1"/>
    <col min="32" max="32" width="8.42578125" style="21" bestFit="1" customWidth="1"/>
    <col min="33" max="33" width="1.7109375" style="21" customWidth="1"/>
    <col min="34" max="34" width="9.140625" style="21" customWidth="1"/>
    <col min="35" max="16384" width="9.140625" style="21"/>
  </cols>
  <sheetData>
    <row r="1" spans="1:34">
      <c r="AH1" s="21" t="s">
        <v>466</v>
      </c>
    </row>
    <row r="2" spans="1:34" ht="15.75">
      <c r="A2" s="49" t="s">
        <v>339</v>
      </c>
      <c r="B2" s="47"/>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row>
    <row r="3" spans="1:34" ht="6.6" customHeight="1"/>
    <row r="4" spans="1:34" ht="4.1500000000000004" customHeight="1"/>
    <row r="5" spans="1:34" ht="14.25">
      <c r="H5" s="197">
        <v>2021</v>
      </c>
      <c r="I5" s="197"/>
      <c r="J5" s="197"/>
      <c r="K5" s="50"/>
      <c r="L5" s="124">
        <f>H5-1</f>
        <v>2020</v>
      </c>
      <c r="M5" s="51" t="s">
        <v>340</v>
      </c>
      <c r="N5" s="124">
        <f>L5-1</f>
        <v>2019</v>
      </c>
      <c r="O5" s="51" t="s">
        <v>340</v>
      </c>
      <c r="P5" s="124">
        <f>N5-1</f>
        <v>2018</v>
      </c>
      <c r="Q5" s="51" t="s">
        <v>340</v>
      </c>
      <c r="R5" s="124">
        <f>P5-1</f>
        <v>2017</v>
      </c>
      <c r="S5" s="51"/>
      <c r="T5" s="124">
        <f>R5-1</f>
        <v>2016</v>
      </c>
      <c r="U5" s="51"/>
      <c r="V5" s="124">
        <f>T5-1</f>
        <v>2015</v>
      </c>
      <c r="W5" s="51"/>
      <c r="X5" s="124">
        <f>V5-1</f>
        <v>2014</v>
      </c>
      <c r="Y5" s="51"/>
      <c r="Z5" s="124">
        <f>X5-1</f>
        <v>2013</v>
      </c>
      <c r="AA5" s="51"/>
      <c r="AB5" s="124">
        <f>Z5-1</f>
        <v>2012</v>
      </c>
      <c r="AC5" s="51"/>
      <c r="AD5" s="124">
        <f>AB5-1</f>
        <v>2011</v>
      </c>
      <c r="AE5" s="51"/>
      <c r="AF5" s="124">
        <f>AD5-1</f>
        <v>2010</v>
      </c>
      <c r="AG5" s="51"/>
      <c r="AH5" s="124">
        <f>AF5-1</f>
        <v>2009</v>
      </c>
    </row>
    <row r="6" spans="1:34" s="52" customFormat="1" ht="17.25" customHeight="1">
      <c r="A6" s="36" t="s">
        <v>341</v>
      </c>
      <c r="Q6" s="53"/>
      <c r="R6" s="53"/>
      <c r="T6" s="53"/>
      <c r="V6" s="53"/>
      <c r="X6" s="54"/>
      <c r="Y6" s="54"/>
      <c r="Z6" s="54"/>
      <c r="AA6" s="54"/>
      <c r="AB6" s="54"/>
      <c r="AC6" s="54"/>
      <c r="AD6" s="54"/>
      <c r="AE6" s="54"/>
      <c r="AF6" s="54"/>
      <c r="AG6" s="54"/>
      <c r="AH6" s="54"/>
    </row>
    <row r="7" spans="1:34" ht="12.75" customHeight="1">
      <c r="A7" s="55"/>
      <c r="B7" s="55" t="s">
        <v>342</v>
      </c>
      <c r="C7" s="55"/>
      <c r="D7" s="55"/>
      <c r="E7" s="55"/>
      <c r="F7" s="55"/>
      <c r="G7" s="55"/>
      <c r="H7" s="56">
        <v>13629.860731999999</v>
      </c>
      <c r="I7" s="55"/>
      <c r="J7" s="56"/>
      <c r="K7" s="56"/>
      <c r="L7" s="56">
        <v>14084.306231</v>
      </c>
      <c r="M7" s="56"/>
      <c r="N7" s="56">
        <v>16117.827063000001</v>
      </c>
      <c r="O7" s="56"/>
      <c r="P7" s="56">
        <v>17426.895842000002</v>
      </c>
      <c r="Q7" s="56"/>
      <c r="R7" s="56">
        <v>17671.411530000001</v>
      </c>
      <c r="T7" s="56">
        <v>17948.854036000001</v>
      </c>
      <c r="V7" s="56">
        <v>17109.741661</v>
      </c>
      <c r="W7" s="55"/>
      <c r="X7" s="56">
        <v>16226.899662</v>
      </c>
      <c r="Y7" s="55"/>
      <c r="Z7" s="56">
        <v>14382.334778</v>
      </c>
      <c r="AB7" s="56">
        <v>12084.216489</v>
      </c>
      <c r="AD7" s="56">
        <v>10440.287754000001</v>
      </c>
      <c r="AF7" s="56">
        <v>9632.1790970000002</v>
      </c>
      <c r="AH7" s="56">
        <v>9067.7584360000001</v>
      </c>
    </row>
    <row r="8" spans="1:34" ht="7.9" customHeight="1"/>
    <row r="9" spans="1:34">
      <c r="H9" s="33"/>
      <c r="P9" s="57"/>
      <c r="Q9" s="57"/>
      <c r="R9" s="57"/>
      <c r="S9" s="57"/>
      <c r="T9" s="57"/>
      <c r="U9" s="57"/>
      <c r="V9" s="57"/>
      <c r="W9" s="57"/>
      <c r="X9" s="57"/>
      <c r="Y9" s="57"/>
      <c r="Z9" s="57"/>
      <c r="AA9" s="57"/>
      <c r="AB9" s="57"/>
      <c r="AC9" s="57"/>
      <c r="AD9" s="57"/>
      <c r="AE9" s="57"/>
      <c r="AF9" s="57"/>
      <c r="AG9" s="57"/>
      <c r="AH9" s="57"/>
    </row>
    <row r="10" spans="1:34">
      <c r="A10" s="36" t="s">
        <v>343</v>
      </c>
      <c r="J10" s="197" t="s">
        <v>344</v>
      </c>
      <c r="K10" s="197"/>
      <c r="L10" s="197"/>
      <c r="M10" s="197"/>
      <c r="N10" s="197"/>
      <c r="O10" s="197"/>
      <c r="P10" s="197"/>
      <c r="Q10" s="197"/>
      <c r="R10" s="197"/>
      <c r="S10" s="197"/>
      <c r="T10" s="197"/>
      <c r="U10" s="197"/>
      <c r="V10" s="197"/>
      <c r="W10" s="197"/>
      <c r="X10" s="197"/>
      <c r="Y10" s="197"/>
      <c r="Z10" s="197"/>
      <c r="AA10" s="197"/>
      <c r="AB10" s="197"/>
      <c r="AC10" s="197"/>
      <c r="AD10" s="197"/>
      <c r="AE10" s="197"/>
      <c r="AF10" s="197"/>
      <c r="AG10" s="197"/>
      <c r="AH10" s="197"/>
    </row>
    <row r="11" spans="1:34">
      <c r="A11" s="58">
        <v>1</v>
      </c>
      <c r="B11" s="59" t="s">
        <v>345</v>
      </c>
      <c r="C11" s="59"/>
      <c r="D11" s="59"/>
    </row>
    <row r="12" spans="1:34">
      <c r="A12" s="58"/>
      <c r="B12" s="21" t="s">
        <v>346</v>
      </c>
      <c r="C12" s="21" t="s">
        <v>47</v>
      </c>
    </row>
    <row r="13" spans="1:34">
      <c r="C13" s="59" t="s">
        <v>347</v>
      </c>
      <c r="D13" s="59" t="s">
        <v>348</v>
      </c>
      <c r="H13" s="56">
        <v>3790.1739020000005</v>
      </c>
      <c r="J13" s="25">
        <f>H13/H$7</f>
        <v>0.27807869621891895</v>
      </c>
      <c r="K13" s="25"/>
      <c r="L13" s="25">
        <v>0.26023366333321812</v>
      </c>
      <c r="M13" s="25"/>
      <c r="N13" s="25">
        <v>0.23521345006256442</v>
      </c>
      <c r="O13" s="25"/>
      <c r="P13" s="25">
        <v>0.21388876152967148</v>
      </c>
      <c r="Q13" s="25"/>
      <c r="R13" s="25">
        <v>0.20772047755032955</v>
      </c>
      <c r="T13" s="25">
        <v>0.19834955495539805</v>
      </c>
      <c r="V13" s="25">
        <v>0.20037160109871749</v>
      </c>
      <c r="X13" s="25">
        <v>0.2049544166954004</v>
      </c>
      <c r="Z13" s="25">
        <v>0.23056519516375285</v>
      </c>
      <c r="AA13" s="25"/>
      <c r="AB13" s="25">
        <v>0.26198646564151268</v>
      </c>
      <c r="AC13" s="25"/>
      <c r="AD13" s="25">
        <v>0.28324198448141735</v>
      </c>
      <c r="AE13" s="25"/>
      <c r="AF13" s="25">
        <v>0.28753606978327551</v>
      </c>
      <c r="AG13" s="25"/>
      <c r="AH13" s="25">
        <v>0.30103796900484614</v>
      </c>
    </row>
    <row r="14" spans="1:34" ht="14.25">
      <c r="C14" s="60" t="s">
        <v>349</v>
      </c>
      <c r="D14" s="22" t="s">
        <v>350</v>
      </c>
      <c r="E14" s="22"/>
      <c r="H14" s="61">
        <v>24.715328835032594</v>
      </c>
      <c r="J14" s="38">
        <f>H14/H$7</f>
        <v>1.8133221843570481E-3</v>
      </c>
      <c r="K14" s="62"/>
      <c r="L14" s="38">
        <v>1.7090292048171176E-3</v>
      </c>
      <c r="M14" s="62"/>
      <c r="N14" s="38">
        <v>2.0780190566948831E-3</v>
      </c>
      <c r="O14" s="62"/>
      <c r="P14" s="38">
        <v>2.352847696268021E-3</v>
      </c>
      <c r="Q14" s="62"/>
      <c r="R14" s="38">
        <v>2.6513796122105398E-3</v>
      </c>
      <c r="T14" s="38">
        <v>2.0118956044950973E-3</v>
      </c>
      <c r="V14" s="38">
        <v>2.7715315038303778E-3</v>
      </c>
      <c r="X14" s="38">
        <v>3.7374293795004853E-3</v>
      </c>
      <c r="Z14" s="38">
        <v>3.0924240846370325E-3</v>
      </c>
      <c r="AA14" s="25"/>
      <c r="AB14" s="38">
        <v>3.4382550408477712E-3</v>
      </c>
      <c r="AC14" s="25"/>
      <c r="AD14" s="38">
        <v>4.5453365192754044E-3</v>
      </c>
      <c r="AE14" s="25"/>
      <c r="AF14" s="38">
        <v>6.1984304501351405E-3</v>
      </c>
      <c r="AG14" s="25"/>
      <c r="AH14" s="38">
        <v>7.5728448053957783E-3</v>
      </c>
    </row>
    <row r="15" spans="1:34">
      <c r="C15" s="59" t="s">
        <v>351</v>
      </c>
      <c r="D15" s="21" t="s">
        <v>51</v>
      </c>
      <c r="H15" s="56">
        <f>H14+H13</f>
        <v>3814.8892308350332</v>
      </c>
      <c r="J15" s="25">
        <f>SUM(J13:J14)</f>
        <v>0.27989201840327599</v>
      </c>
      <c r="K15" s="25"/>
      <c r="L15" s="25">
        <v>0.26194269253803526</v>
      </c>
      <c r="M15" s="25"/>
      <c r="N15" s="25">
        <v>0.2372914691192593</v>
      </c>
      <c r="O15" s="25"/>
      <c r="P15" s="25">
        <v>0.21624160922593952</v>
      </c>
      <c r="R15" s="25">
        <v>0.21037185716254009</v>
      </c>
      <c r="T15" s="25">
        <v>0.20036145055989316</v>
      </c>
      <c r="V15" s="25">
        <v>0.20314313260254788</v>
      </c>
      <c r="X15" s="25">
        <v>0.20869184607490088</v>
      </c>
      <c r="Y15" s="25"/>
      <c r="Z15" s="25">
        <v>0.23365761924838988</v>
      </c>
      <c r="AA15" s="25"/>
      <c r="AB15" s="25">
        <v>0.26542472068236045</v>
      </c>
      <c r="AC15" s="25"/>
      <c r="AD15" s="25">
        <v>0.28778732100069276</v>
      </c>
      <c r="AE15" s="25"/>
      <c r="AF15" s="25">
        <v>0.29373450023341063</v>
      </c>
      <c r="AG15" s="25"/>
      <c r="AH15" s="25">
        <v>0.30861081381024191</v>
      </c>
    </row>
    <row r="16" spans="1:34" ht="12.4" customHeight="1">
      <c r="J16" s="25"/>
      <c r="K16" s="25"/>
      <c r="L16" s="25"/>
      <c r="M16" s="25"/>
      <c r="N16" s="25"/>
      <c r="O16" s="25"/>
      <c r="P16" s="25"/>
      <c r="R16" s="25"/>
      <c r="T16" s="25"/>
      <c r="V16" s="25"/>
      <c r="X16" s="25"/>
      <c r="Y16" s="25"/>
      <c r="Z16" s="25"/>
      <c r="AA16" s="25"/>
      <c r="AB16" s="25"/>
      <c r="AC16" s="25"/>
      <c r="AD16" s="25"/>
      <c r="AE16" s="25"/>
      <c r="AF16" s="25"/>
      <c r="AG16" s="25"/>
      <c r="AH16" s="25"/>
    </row>
    <row r="17" spans="1:34">
      <c r="B17" s="21" t="s">
        <v>352</v>
      </c>
      <c r="C17" s="21" t="s">
        <v>353</v>
      </c>
      <c r="J17" s="25"/>
      <c r="K17" s="25"/>
      <c r="L17" s="25"/>
      <c r="M17" s="25"/>
      <c r="N17" s="25"/>
      <c r="O17" s="25"/>
      <c r="P17" s="25"/>
      <c r="R17" s="25"/>
      <c r="T17" s="25"/>
      <c r="V17" s="25"/>
      <c r="X17" s="25"/>
      <c r="Y17" s="25"/>
      <c r="Z17" s="25"/>
      <c r="AA17" s="25"/>
      <c r="AB17" s="25"/>
      <c r="AC17" s="25"/>
      <c r="AD17" s="25"/>
      <c r="AE17" s="25"/>
      <c r="AF17" s="25"/>
      <c r="AG17" s="25"/>
      <c r="AH17" s="25"/>
    </row>
    <row r="18" spans="1:34">
      <c r="C18" s="59" t="s">
        <v>347</v>
      </c>
      <c r="D18" s="59" t="s">
        <v>348</v>
      </c>
      <c r="H18" s="56">
        <v>4296.0487759999996</v>
      </c>
      <c r="J18" s="25">
        <v>0.31519388645797353</v>
      </c>
      <c r="K18" s="25"/>
      <c r="L18" s="25">
        <v>0.29508660141543325</v>
      </c>
      <c r="M18" s="25"/>
      <c r="N18" s="25">
        <v>0.2796938318905699</v>
      </c>
      <c r="O18" s="25"/>
      <c r="P18" s="25">
        <v>0.26108983276594167</v>
      </c>
      <c r="Q18" s="25"/>
      <c r="R18" s="25">
        <v>0.26054366739089796</v>
      </c>
      <c r="T18" s="25">
        <v>0.26169695338648974</v>
      </c>
      <c r="V18" s="25">
        <v>0.27742611390910821</v>
      </c>
      <c r="X18" s="25">
        <v>0.30001483508279553</v>
      </c>
      <c r="Z18" s="25">
        <v>0.35381728047270739</v>
      </c>
      <c r="AA18" s="25"/>
      <c r="AB18" s="25">
        <v>0.39115762509739327</v>
      </c>
      <c r="AC18" s="25"/>
      <c r="AD18" s="25">
        <v>0.41772121073282825</v>
      </c>
      <c r="AE18" s="25"/>
      <c r="AF18" s="25">
        <v>0.43898051712067332</v>
      </c>
      <c r="AG18" s="25"/>
      <c r="AH18" s="25">
        <v>0.44741237943582113</v>
      </c>
    </row>
    <row r="19" spans="1:34" ht="14.25">
      <c r="C19" s="60" t="s">
        <v>349</v>
      </c>
      <c r="D19" s="22" t="s">
        <v>350</v>
      </c>
      <c r="E19" s="22"/>
      <c r="H19" s="61">
        <v>60.681937694967409</v>
      </c>
      <c r="J19" s="38">
        <v>4.3297861204045912E-3</v>
      </c>
      <c r="K19" s="62"/>
      <c r="L19" s="38">
        <v>4.3349945606300762E-3</v>
      </c>
      <c r="M19" s="62"/>
      <c r="N19" s="38">
        <v>6.3059116767602121E-3</v>
      </c>
      <c r="O19" s="62"/>
      <c r="P19" s="38">
        <v>6.9034650654824017E-3</v>
      </c>
      <c r="Q19" s="62"/>
      <c r="R19" s="38">
        <v>7.8081778632188136E-3</v>
      </c>
      <c r="T19" s="38">
        <v>7.1340789864590042E-3</v>
      </c>
      <c r="V19" s="38">
        <v>9.0919503255110778E-3</v>
      </c>
      <c r="X19" s="38">
        <v>1.0268493175886052E-2</v>
      </c>
      <c r="Z19" s="38">
        <v>8.6479862594671143E-3</v>
      </c>
      <c r="AA19" s="25"/>
      <c r="AB19" s="38">
        <v>9.4875157894070052E-3</v>
      </c>
      <c r="AC19" s="25"/>
      <c r="AD19" s="38">
        <v>8.4413392500828945E-3</v>
      </c>
      <c r="AE19" s="25"/>
      <c r="AF19" s="38">
        <v>9.6138921267402162E-3</v>
      </c>
      <c r="AG19" s="25"/>
      <c r="AH19" s="38">
        <v>1.1255007216135511E-2</v>
      </c>
    </row>
    <row r="20" spans="1:34">
      <c r="C20" s="59" t="s">
        <v>351</v>
      </c>
      <c r="D20" s="21" t="s">
        <v>354</v>
      </c>
      <c r="H20" s="56">
        <f>H19+H18</f>
        <v>4356.7307136949667</v>
      </c>
      <c r="J20" s="62">
        <f>SUM(J18:J19)</f>
        <v>0.3195236725783781</v>
      </c>
      <c r="K20" s="62"/>
      <c r="L20" s="62">
        <v>0.29942159597606333</v>
      </c>
      <c r="M20" s="62"/>
      <c r="N20" s="62">
        <v>0.2859997435673301</v>
      </c>
      <c r="O20" s="62"/>
      <c r="P20" s="62">
        <v>0.267993297831424</v>
      </c>
      <c r="R20" s="62">
        <v>0.26835184525411682</v>
      </c>
      <c r="T20" s="62">
        <v>0.26883103237294875</v>
      </c>
      <c r="V20" s="62">
        <v>0.28651806423461929</v>
      </c>
      <c r="X20" s="62">
        <v>0.3102833282586816</v>
      </c>
      <c r="Y20" s="25"/>
      <c r="Z20" s="62">
        <v>0.3624652667321745</v>
      </c>
      <c r="AA20" s="25"/>
      <c r="AB20" s="62">
        <v>0.40064514088680026</v>
      </c>
      <c r="AC20" s="25"/>
      <c r="AD20" s="62">
        <v>0.42616254998291114</v>
      </c>
      <c r="AE20" s="25"/>
      <c r="AF20" s="62">
        <v>0.44859440924741356</v>
      </c>
      <c r="AG20" s="25"/>
      <c r="AH20" s="62">
        <v>0.45866738665195667</v>
      </c>
    </row>
    <row r="21" spans="1:34" ht="12.4" customHeight="1">
      <c r="J21" s="25"/>
      <c r="K21" s="25"/>
      <c r="L21" s="25"/>
      <c r="M21" s="25"/>
      <c r="N21" s="25"/>
      <c r="O21" s="25"/>
      <c r="P21" s="25"/>
      <c r="R21" s="25"/>
      <c r="T21" s="25"/>
      <c r="V21" s="25"/>
      <c r="X21" s="25"/>
      <c r="Y21" s="25"/>
      <c r="Z21" s="25"/>
      <c r="AA21" s="25"/>
      <c r="AB21" s="25"/>
      <c r="AC21" s="25"/>
      <c r="AD21" s="25"/>
      <c r="AE21" s="25"/>
      <c r="AF21" s="25"/>
      <c r="AG21" s="25"/>
      <c r="AH21" s="25"/>
    </row>
    <row r="22" spans="1:34">
      <c r="B22" s="21" t="s">
        <v>355</v>
      </c>
      <c r="C22" s="21" t="s">
        <v>356</v>
      </c>
      <c r="J22" s="25"/>
      <c r="K22" s="25"/>
      <c r="L22" s="25"/>
      <c r="M22" s="25"/>
      <c r="N22" s="25"/>
      <c r="O22" s="25"/>
      <c r="P22" s="25"/>
      <c r="R22" s="25"/>
      <c r="T22" s="25"/>
      <c r="V22" s="25"/>
      <c r="X22" s="25"/>
      <c r="Y22" s="25"/>
      <c r="Z22" s="25"/>
      <c r="AA22" s="25"/>
      <c r="AB22" s="25"/>
      <c r="AC22" s="25"/>
      <c r="AD22" s="25"/>
      <c r="AE22" s="25"/>
      <c r="AF22" s="25"/>
      <c r="AG22" s="25"/>
      <c r="AH22" s="25"/>
    </row>
    <row r="23" spans="1:34">
      <c r="C23" s="59" t="s">
        <v>347</v>
      </c>
      <c r="D23" s="59" t="s">
        <v>348</v>
      </c>
      <c r="H23" s="56">
        <v>8086.2226780000001</v>
      </c>
      <c r="J23" s="25">
        <f>J13+J18</f>
        <v>0.59327258267689253</v>
      </c>
      <c r="K23" s="25"/>
      <c r="L23" s="25">
        <v>0.55532026474865137</v>
      </c>
      <c r="M23" s="25"/>
      <c r="N23" s="25">
        <v>0.5149072819531344</v>
      </c>
      <c r="O23" s="25"/>
      <c r="P23" s="25">
        <v>0.47497859429561318</v>
      </c>
      <c r="Q23" s="25"/>
      <c r="R23" s="25">
        <v>0.46826414494122753</v>
      </c>
      <c r="T23" s="25">
        <v>0.46004650834188776</v>
      </c>
      <c r="V23" s="25">
        <v>0.4777977150078257</v>
      </c>
      <c r="X23" s="25">
        <v>0.50496925177819596</v>
      </c>
      <c r="Z23" s="25">
        <v>0.58438247563646017</v>
      </c>
      <c r="AA23" s="25"/>
      <c r="AB23" s="25">
        <v>0.65314409073890589</v>
      </c>
      <c r="AC23" s="25"/>
      <c r="AD23" s="25">
        <v>0.70096319521424566</v>
      </c>
      <c r="AE23" s="25"/>
      <c r="AF23" s="25">
        <v>0.72651658690394882</v>
      </c>
      <c r="AG23" s="25"/>
      <c r="AH23" s="25">
        <v>0.74845034844066727</v>
      </c>
    </row>
    <row r="24" spans="1:34" ht="14.25">
      <c r="C24" s="63" t="s">
        <v>349</v>
      </c>
      <c r="D24" s="22" t="s">
        <v>350</v>
      </c>
      <c r="E24" s="22"/>
      <c r="H24" s="61">
        <v>85.397266529999996</v>
      </c>
      <c r="J24" s="38">
        <f>J14+J19</f>
        <v>6.1431083047616391E-3</v>
      </c>
      <c r="K24" s="62"/>
      <c r="L24" s="38">
        <v>6.0440237654471943E-3</v>
      </c>
      <c r="M24" s="62"/>
      <c r="N24" s="38">
        <v>8.3839307334550948E-3</v>
      </c>
      <c r="O24" s="62"/>
      <c r="P24" s="38">
        <v>9.2563127617504223E-3</v>
      </c>
      <c r="Q24" s="62"/>
      <c r="R24" s="38">
        <v>1.0459557475429353E-2</v>
      </c>
      <c r="T24" s="38">
        <v>9.145974590954101E-3</v>
      </c>
      <c r="V24" s="38">
        <v>1.1863481829341455E-2</v>
      </c>
      <c r="X24" s="38">
        <v>1.4005922555386538E-2</v>
      </c>
      <c r="Z24" s="38">
        <v>1.1740410344104148E-2</v>
      </c>
      <c r="AA24" s="25"/>
      <c r="AB24" s="38">
        <v>1.2925770830254776E-2</v>
      </c>
      <c r="AC24" s="25"/>
      <c r="AD24" s="38">
        <v>1.2986675769358299E-2</v>
      </c>
      <c r="AE24" s="25"/>
      <c r="AF24" s="38">
        <v>1.5812322576875357E-2</v>
      </c>
      <c r="AG24" s="25"/>
      <c r="AH24" s="38">
        <v>1.882785202153129E-2</v>
      </c>
    </row>
    <row r="25" spans="1:34">
      <c r="C25" s="59" t="s">
        <v>351</v>
      </c>
      <c r="D25" s="21" t="s">
        <v>357</v>
      </c>
      <c r="H25" s="56">
        <f>H24+H23</f>
        <v>8171.6199445299999</v>
      </c>
      <c r="J25" s="25">
        <f>SUM(J23:J24)</f>
        <v>0.59941569098165415</v>
      </c>
      <c r="K25" s="25"/>
      <c r="L25" s="62">
        <v>0.56136428851409859</v>
      </c>
      <c r="M25" s="25"/>
      <c r="N25" s="62">
        <v>0.5232912126865894</v>
      </c>
      <c r="O25" s="25"/>
      <c r="P25" s="62">
        <v>0.48423490705736355</v>
      </c>
      <c r="R25" s="62">
        <v>0.47872370241665679</v>
      </c>
      <c r="T25" s="62">
        <v>0.46919248293284183</v>
      </c>
      <c r="V25" s="62">
        <v>0.48966119683716713</v>
      </c>
      <c r="X25" s="62">
        <v>0.51897517433358253</v>
      </c>
      <c r="Y25" s="25"/>
      <c r="Z25" s="62">
        <v>0.59612288598056429</v>
      </c>
      <c r="AA25" s="25"/>
      <c r="AB25" s="62">
        <v>0.6660698615691607</v>
      </c>
      <c r="AC25" s="25"/>
      <c r="AD25" s="62">
        <v>0.71394987098360396</v>
      </c>
      <c r="AE25" s="25"/>
      <c r="AF25" s="62">
        <v>0.7423289094808242</v>
      </c>
      <c r="AG25" s="25"/>
      <c r="AH25" s="62">
        <v>0.76727820046219852</v>
      </c>
    </row>
    <row r="26" spans="1:34">
      <c r="J26" s="25"/>
      <c r="K26" s="25"/>
      <c r="L26" s="25"/>
      <c r="M26" s="25"/>
      <c r="N26" s="25"/>
      <c r="O26" s="25"/>
      <c r="P26" s="25"/>
      <c r="R26" s="25"/>
      <c r="T26" s="25"/>
      <c r="V26" s="25"/>
      <c r="X26" s="25"/>
      <c r="Y26" s="25"/>
      <c r="Z26" s="25"/>
      <c r="AA26" s="25"/>
      <c r="AB26" s="25"/>
      <c r="AC26" s="25"/>
      <c r="AD26" s="25"/>
      <c r="AE26" s="25"/>
      <c r="AF26" s="25"/>
      <c r="AG26" s="25"/>
      <c r="AH26" s="25"/>
    </row>
    <row r="27" spans="1:34" ht="14.25">
      <c r="A27" s="21">
        <v>2</v>
      </c>
      <c r="B27" s="21" t="s">
        <v>358</v>
      </c>
      <c r="H27" s="56">
        <v>-328.01509600000009</v>
      </c>
      <c r="J27" s="25">
        <v>-2.4065916919451039E-2</v>
      </c>
      <c r="K27" s="25"/>
      <c r="L27" s="25">
        <v>-4.9500939809549949E-2</v>
      </c>
      <c r="M27" s="25"/>
      <c r="N27" s="25">
        <v>-3.3454334191102546E-2</v>
      </c>
      <c r="O27" s="25"/>
      <c r="P27" s="25">
        <v>-4.6206107329011196E-2</v>
      </c>
      <c r="Q27" s="25"/>
      <c r="R27" s="25">
        <v>6.8411552464139769E-2</v>
      </c>
      <c r="T27" s="25">
        <v>0.13800794245870593</v>
      </c>
      <c r="V27" s="25">
        <v>0.14385886325861336</v>
      </c>
      <c r="X27" s="25">
        <v>0.17499825999725227</v>
      </c>
      <c r="Z27" s="25">
        <v>0.13262841342824427</v>
      </c>
      <c r="AA27" s="25"/>
      <c r="AB27" s="25">
        <v>0.11022005946454373</v>
      </c>
      <c r="AC27" s="25"/>
      <c r="AD27" s="25">
        <v>3.9370949219528543E-2</v>
      </c>
      <c r="AE27" s="25"/>
      <c r="AF27" s="25">
        <v>1.2696988165231571E-2</v>
      </c>
      <c r="AG27" s="25"/>
      <c r="AH27" s="25">
        <v>-1.6902455560738328E-2</v>
      </c>
    </row>
    <row r="28" spans="1:34">
      <c r="J28" s="25"/>
      <c r="K28" s="25"/>
      <c r="L28" s="25"/>
      <c r="M28" s="25"/>
      <c r="N28" s="25"/>
      <c r="O28" s="25"/>
      <c r="P28" s="25"/>
      <c r="R28" s="25"/>
      <c r="T28" s="25"/>
      <c r="V28" s="25"/>
      <c r="X28" s="25"/>
      <c r="Y28" s="25"/>
      <c r="Z28" s="25"/>
      <c r="AA28" s="25"/>
      <c r="AB28" s="25"/>
      <c r="AC28" s="25"/>
      <c r="AD28" s="25"/>
      <c r="AE28" s="25"/>
      <c r="AF28" s="25"/>
      <c r="AG28" s="25"/>
      <c r="AH28" s="25"/>
    </row>
    <row r="29" spans="1:34">
      <c r="A29" s="21">
        <v>3</v>
      </c>
      <c r="B29" s="21" t="s">
        <v>359</v>
      </c>
      <c r="H29" s="56">
        <f>+H27+H23</f>
        <v>7758.207582</v>
      </c>
      <c r="J29" s="25">
        <f>SUM(J23,J27)</f>
        <v>0.5692066657574415</v>
      </c>
      <c r="K29" s="25"/>
      <c r="L29" s="25">
        <v>0.50581932493910142</v>
      </c>
      <c r="M29" s="25"/>
      <c r="N29" s="25">
        <v>0.48145294776203179</v>
      </c>
      <c r="O29" s="25"/>
      <c r="P29" s="25">
        <v>0.42877248696660197</v>
      </c>
      <c r="R29" s="25">
        <v>0.53667569740536725</v>
      </c>
      <c r="T29" s="25">
        <v>0.59805445080059372</v>
      </c>
      <c r="V29" s="25">
        <v>0.62165657826643905</v>
      </c>
      <c r="X29" s="25">
        <v>0.67996751177544823</v>
      </c>
      <c r="Y29" s="25"/>
      <c r="Z29" s="25">
        <v>0.71701088906470445</v>
      </c>
      <c r="AA29" s="25"/>
      <c r="AB29" s="25">
        <v>0.76336415020344961</v>
      </c>
      <c r="AC29" s="25"/>
      <c r="AD29" s="25">
        <v>0.74033414443377421</v>
      </c>
      <c r="AE29" s="25"/>
      <c r="AF29" s="25">
        <v>0.7392135750691804</v>
      </c>
      <c r="AG29" s="25"/>
      <c r="AH29" s="25">
        <v>0.73154789287992894</v>
      </c>
    </row>
    <row r="30" spans="1:34">
      <c r="B30" s="21" t="s">
        <v>360</v>
      </c>
      <c r="J30" s="25"/>
      <c r="K30" s="25"/>
      <c r="L30" s="25"/>
      <c r="M30" s="25"/>
      <c r="N30" s="25"/>
      <c r="O30" s="25"/>
      <c r="P30" s="25"/>
      <c r="R30" s="25"/>
      <c r="T30" s="25"/>
      <c r="V30" s="25"/>
      <c r="X30" s="25"/>
      <c r="Y30" s="25"/>
      <c r="Z30" s="25"/>
      <c r="AA30" s="25"/>
      <c r="AB30" s="25"/>
      <c r="AC30" s="25"/>
      <c r="AD30" s="25"/>
      <c r="AE30" s="25"/>
      <c r="AF30" s="25"/>
      <c r="AG30" s="25"/>
      <c r="AH30" s="25"/>
    </row>
    <row r="31" spans="1:34" ht="7.15" customHeight="1">
      <c r="J31" s="25"/>
      <c r="K31" s="25"/>
      <c r="L31" s="25"/>
      <c r="M31" s="25"/>
      <c r="N31" s="25"/>
      <c r="O31" s="25"/>
      <c r="P31" s="25"/>
      <c r="R31" s="25"/>
      <c r="T31" s="25"/>
      <c r="V31" s="25"/>
      <c r="X31" s="25"/>
      <c r="Y31" s="25"/>
      <c r="Z31" s="25"/>
      <c r="AA31" s="25"/>
      <c r="AB31" s="25"/>
      <c r="AC31" s="25"/>
      <c r="AD31" s="25"/>
      <c r="AE31" s="25"/>
      <c r="AF31" s="25"/>
      <c r="AG31" s="25"/>
      <c r="AH31" s="25"/>
    </row>
    <row r="32" spans="1:34">
      <c r="A32" s="21">
        <v>4</v>
      </c>
      <c r="B32" s="21" t="s">
        <v>361</v>
      </c>
      <c r="J32" s="25"/>
      <c r="K32" s="25"/>
      <c r="L32" s="25"/>
      <c r="M32" s="25"/>
      <c r="N32" s="25"/>
      <c r="O32" s="25"/>
      <c r="P32" s="25"/>
      <c r="R32" s="25"/>
      <c r="T32" s="25"/>
      <c r="V32" s="25"/>
      <c r="X32" s="25"/>
      <c r="Y32" s="25"/>
      <c r="Z32" s="25"/>
      <c r="AA32" s="25"/>
      <c r="AB32" s="25"/>
      <c r="AC32" s="25"/>
      <c r="AD32" s="25"/>
      <c r="AE32" s="25"/>
      <c r="AF32" s="25"/>
      <c r="AG32" s="25"/>
      <c r="AH32" s="25"/>
    </row>
    <row r="33" spans="1:34">
      <c r="B33" s="21" t="s">
        <v>346</v>
      </c>
      <c r="C33" s="21" t="s">
        <v>362</v>
      </c>
      <c r="H33" s="56">
        <v>1322.157356311377</v>
      </c>
      <c r="J33" s="25">
        <f>H33/H$7</f>
        <v>9.7004465585421154E-2</v>
      </c>
      <c r="K33" s="25"/>
      <c r="L33" s="25">
        <v>7.8963551821146366E-2</v>
      </c>
      <c r="M33" s="25"/>
      <c r="N33" s="25">
        <v>7.6107670579705328E-2</v>
      </c>
      <c r="O33" s="25"/>
      <c r="P33" s="25">
        <v>9.1379706792199256E-2</v>
      </c>
      <c r="Q33" s="25"/>
      <c r="R33" s="25">
        <v>9.4270214793420529E-2</v>
      </c>
      <c r="T33" s="25">
        <v>9.6936182512802699E-2</v>
      </c>
      <c r="V33" s="25">
        <v>0.11778057896805941</v>
      </c>
      <c r="X33" s="25">
        <v>0.11620320487739008</v>
      </c>
      <c r="Z33" s="25">
        <v>0.1197394110472851</v>
      </c>
      <c r="AA33" s="25"/>
      <c r="AB33" s="25">
        <v>0.11739463441052084</v>
      </c>
      <c r="AC33" s="25"/>
      <c r="AD33" s="25">
        <v>0.11422226920632524</v>
      </c>
      <c r="AE33" s="25"/>
      <c r="AF33" s="25">
        <v>9.9442779042497487E-2</v>
      </c>
      <c r="AG33" s="25"/>
      <c r="AH33" s="25">
        <v>9.7951311738182056E-2</v>
      </c>
    </row>
    <row r="34" spans="1:34" ht="14.25">
      <c r="B34" s="21" t="s">
        <v>352</v>
      </c>
      <c r="C34" s="60" t="s">
        <v>363</v>
      </c>
      <c r="D34" s="22"/>
      <c r="E34" s="22"/>
      <c r="H34" s="61">
        <v>839.59350509479407</v>
      </c>
      <c r="J34" s="38">
        <f>H34/H$7</f>
        <v>6.1599565953275516E-2</v>
      </c>
      <c r="K34" s="62"/>
      <c r="L34" s="38">
        <v>4.9328308096045867E-2</v>
      </c>
      <c r="M34" s="62"/>
      <c r="N34" s="38">
        <v>5.6303317233727321E-2</v>
      </c>
      <c r="O34" s="62"/>
      <c r="P34" s="38">
        <v>5.5877736576172746E-2</v>
      </c>
      <c r="Q34" s="62"/>
      <c r="R34" s="38">
        <v>9.3923506584204036E-2</v>
      </c>
      <c r="T34" s="38">
        <v>6.1085204332048428E-2</v>
      </c>
      <c r="V34" s="38">
        <v>6.1882240931760868E-2</v>
      </c>
      <c r="X34" s="38">
        <v>6.1414742707362198E-2</v>
      </c>
      <c r="Z34" s="38">
        <v>6.298026025341609E-2</v>
      </c>
      <c r="AA34" s="25"/>
      <c r="AB34" s="38">
        <v>6.246347180266968E-2</v>
      </c>
      <c r="AC34" s="25"/>
      <c r="AD34" s="38">
        <v>0.13918008943262883</v>
      </c>
      <c r="AE34" s="25"/>
      <c r="AF34" s="38">
        <v>0.10163070952087375</v>
      </c>
      <c r="AG34" s="25"/>
      <c r="AH34" s="38">
        <v>0.10981817838592625</v>
      </c>
    </row>
    <row r="35" spans="1:34">
      <c r="B35" s="21" t="s">
        <v>355</v>
      </c>
      <c r="C35" s="21" t="s">
        <v>364</v>
      </c>
      <c r="H35" s="56">
        <f>H34+H33</f>
        <v>2161.7508614061712</v>
      </c>
      <c r="J35" s="25">
        <f>SUM(J33:J34)</f>
        <v>0.15860403153869668</v>
      </c>
      <c r="K35" s="25"/>
      <c r="L35" s="25">
        <v>0.12829185991719222</v>
      </c>
      <c r="M35" s="25"/>
      <c r="N35" s="25">
        <v>0.13241098781343263</v>
      </c>
      <c r="O35" s="25"/>
      <c r="P35" s="25">
        <v>0.14725744336837199</v>
      </c>
      <c r="R35" s="25">
        <v>0.18819372137762455</v>
      </c>
      <c r="T35" s="25">
        <v>0.15802138684485112</v>
      </c>
      <c r="V35" s="25">
        <v>0.17966281989982028</v>
      </c>
      <c r="X35" s="25">
        <v>0.17761794758475227</v>
      </c>
      <c r="Y35" s="25"/>
      <c r="Z35" s="25">
        <v>0.18271967130070119</v>
      </c>
      <c r="AA35" s="25"/>
      <c r="AB35" s="25">
        <v>0.17985810621319051</v>
      </c>
      <c r="AC35" s="25"/>
      <c r="AD35" s="25">
        <v>0.25340235863895405</v>
      </c>
      <c r="AE35" s="25"/>
      <c r="AF35" s="25">
        <v>0.20107348856337123</v>
      </c>
      <c r="AG35" s="25"/>
      <c r="AH35" s="25">
        <v>0.20776949012410831</v>
      </c>
    </row>
    <row r="36" spans="1:34">
      <c r="J36" s="25"/>
      <c r="K36" s="25"/>
      <c r="L36" s="25"/>
      <c r="M36" s="25"/>
      <c r="N36" s="25"/>
      <c r="O36" s="25"/>
      <c r="P36" s="25"/>
      <c r="R36" s="25"/>
      <c r="T36" s="25"/>
      <c r="V36" s="25"/>
      <c r="X36" s="25"/>
      <c r="Y36" s="25"/>
      <c r="Z36" s="25"/>
      <c r="AA36" s="25"/>
      <c r="AB36" s="25"/>
      <c r="AC36" s="25"/>
      <c r="AD36" s="25"/>
      <c r="AE36" s="25"/>
      <c r="AF36" s="25"/>
      <c r="AG36" s="25"/>
      <c r="AH36" s="25"/>
    </row>
    <row r="37" spans="1:34">
      <c r="A37" s="21">
        <v>5</v>
      </c>
      <c r="B37" s="21" t="s">
        <v>365</v>
      </c>
      <c r="H37" s="56">
        <v>1270.4007994328974</v>
      </c>
      <c r="J37" s="25">
        <v>9.3207173896521778E-2</v>
      </c>
      <c r="K37" s="25"/>
      <c r="L37" s="25">
        <v>8.5544143767279035E-2</v>
      </c>
      <c r="M37" s="25"/>
      <c r="N37" s="25">
        <v>8.439934234686676E-2</v>
      </c>
      <c r="O37" s="25"/>
      <c r="P37" s="25">
        <v>7.7242765902212573E-2</v>
      </c>
      <c r="Q37" s="25"/>
      <c r="R37" s="25">
        <v>7.9416158665224487E-2</v>
      </c>
      <c r="T37" s="25">
        <v>7.757589015429911E-2</v>
      </c>
      <c r="V37" s="25">
        <v>7.3375231046109768E-2</v>
      </c>
      <c r="X37" s="25">
        <v>7.3025245154415053E-2</v>
      </c>
      <c r="Z37" s="25">
        <v>7.3924497633520117E-2</v>
      </c>
      <c r="AA37" s="25"/>
      <c r="AB37" s="25">
        <v>7.8313644350355455E-2</v>
      </c>
      <c r="AC37" s="25"/>
      <c r="AD37" s="25">
        <v>8.2078446378194322E-2</v>
      </c>
      <c r="AE37" s="25"/>
      <c r="AF37" s="25">
        <v>7.6192755551988969E-2</v>
      </c>
      <c r="AG37" s="25"/>
      <c r="AH37" s="25">
        <v>7.6987840037638505E-2</v>
      </c>
    </row>
    <row r="38" spans="1:34">
      <c r="J38" s="25"/>
      <c r="K38" s="25"/>
      <c r="L38" s="25"/>
      <c r="M38" s="25"/>
      <c r="N38" s="25"/>
      <c r="O38" s="25"/>
      <c r="P38" s="25"/>
      <c r="Q38" s="25"/>
      <c r="R38" s="25"/>
      <c r="T38" s="25"/>
      <c r="V38" s="25"/>
      <c r="X38" s="25"/>
      <c r="Z38" s="25"/>
      <c r="AA38" s="25"/>
      <c r="AB38" s="25"/>
      <c r="AC38" s="25"/>
      <c r="AD38" s="25"/>
      <c r="AE38" s="25"/>
      <c r="AF38" s="25"/>
      <c r="AG38" s="25"/>
      <c r="AH38" s="25"/>
    </row>
    <row r="39" spans="1:34">
      <c r="A39" s="21">
        <v>6</v>
      </c>
      <c r="B39" s="21" t="s">
        <v>366</v>
      </c>
      <c r="H39" s="56">
        <v>540.65161687156501</v>
      </c>
      <c r="J39" s="25">
        <v>3.9666701480098807E-2</v>
      </c>
      <c r="K39" s="25"/>
      <c r="L39" s="25">
        <v>4.3096726686793221E-2</v>
      </c>
      <c r="M39" s="25"/>
      <c r="N39" s="25">
        <v>4.2359530566479592E-2</v>
      </c>
      <c r="O39" s="25"/>
      <c r="P39" s="25">
        <v>3.6146196175951842E-2</v>
      </c>
      <c r="Q39" s="25"/>
      <c r="R39" s="25">
        <v>3.814484512642622E-2</v>
      </c>
      <c r="T39" s="25">
        <v>3.7692293011452813E-2</v>
      </c>
      <c r="V39" s="25">
        <v>3.4892921580516371E-2</v>
      </c>
      <c r="X39" s="25">
        <v>3.4617479972900045E-2</v>
      </c>
      <c r="Z39" s="25">
        <v>3.5855246842832707E-2</v>
      </c>
      <c r="AA39" s="25"/>
      <c r="AB39" s="25">
        <v>3.6797022113809086E-2</v>
      </c>
      <c r="AC39" s="25"/>
      <c r="AD39" s="25">
        <v>4.886066838150644E-2</v>
      </c>
      <c r="AE39" s="25"/>
      <c r="AF39" s="25">
        <v>5.4652182085585865E-2</v>
      </c>
      <c r="AG39" s="25"/>
      <c r="AH39" s="25">
        <v>5.6357653379022904E-2</v>
      </c>
    </row>
    <row r="40" spans="1:34">
      <c r="J40" s="25"/>
      <c r="K40" s="25"/>
      <c r="L40" s="25"/>
      <c r="M40" s="25"/>
      <c r="N40" s="25"/>
      <c r="O40" s="25"/>
      <c r="P40" s="25"/>
      <c r="Q40" s="25"/>
      <c r="R40" s="25"/>
      <c r="T40" s="25"/>
      <c r="V40" s="25"/>
      <c r="X40" s="25"/>
      <c r="Z40" s="25"/>
      <c r="AA40" s="25"/>
      <c r="AB40" s="25"/>
      <c r="AC40" s="25"/>
      <c r="AD40" s="25"/>
      <c r="AE40" s="25"/>
      <c r="AF40" s="25"/>
      <c r="AG40" s="25"/>
      <c r="AH40" s="25"/>
    </row>
    <row r="41" spans="1:34">
      <c r="A41" s="21">
        <v>7</v>
      </c>
      <c r="B41" s="21" t="s">
        <v>367</v>
      </c>
      <c r="H41" s="56">
        <v>1091.5409531780258</v>
      </c>
      <c r="J41" s="25">
        <v>8.0084527247979945E-2</v>
      </c>
      <c r="K41" s="25"/>
      <c r="L41" s="25">
        <v>6.8240726806019517E-2</v>
      </c>
      <c r="M41" s="25"/>
      <c r="N41" s="25">
        <v>5.9481323782867482E-2</v>
      </c>
      <c r="O41" s="25"/>
      <c r="P41" s="25">
        <v>5.5161037344043137E-2</v>
      </c>
      <c r="Q41" s="25"/>
      <c r="R41" s="25">
        <v>5.4983561653465123E-2</v>
      </c>
      <c r="T41" s="25">
        <v>4.760847032225355E-2</v>
      </c>
      <c r="V41" s="25">
        <v>4.7216839084943549E-2</v>
      </c>
      <c r="X41" s="25">
        <v>5.013443942822296E-2</v>
      </c>
      <c r="Z41" s="25">
        <v>5.0433148281682175E-2</v>
      </c>
      <c r="AA41" s="25"/>
      <c r="AB41" s="25">
        <v>6.5250224008166824E-2</v>
      </c>
      <c r="AC41" s="25"/>
      <c r="AD41" s="25">
        <v>7.561248848907326E-2</v>
      </c>
      <c r="AE41" s="25"/>
      <c r="AF41" s="25">
        <v>7.2674484311732207E-2</v>
      </c>
      <c r="AG41" s="25"/>
      <c r="AH41" s="25">
        <v>7.2207172244703799E-2</v>
      </c>
    </row>
    <row r="42" spans="1:34">
      <c r="J42" s="25"/>
      <c r="K42" s="25"/>
      <c r="L42" s="25"/>
      <c r="M42" s="25"/>
      <c r="N42" s="25"/>
      <c r="O42" s="25"/>
      <c r="P42" s="25"/>
      <c r="Q42" s="25"/>
      <c r="R42" s="25"/>
      <c r="T42" s="25"/>
      <c r="V42" s="25"/>
      <c r="X42" s="25"/>
      <c r="Z42" s="25"/>
      <c r="AA42" s="25"/>
      <c r="AB42" s="25"/>
      <c r="AC42" s="25"/>
      <c r="AD42" s="25"/>
      <c r="AE42" s="25"/>
      <c r="AF42" s="25"/>
      <c r="AG42" s="25"/>
      <c r="AH42" s="25"/>
    </row>
    <row r="43" spans="1:34">
      <c r="A43" s="21">
        <v>8</v>
      </c>
      <c r="B43" s="21" t="s">
        <v>368</v>
      </c>
      <c r="H43" s="56">
        <v>298.05626191382174</v>
      </c>
      <c r="J43" s="25">
        <v>2.1867887557651219E-2</v>
      </c>
      <c r="K43" s="25"/>
      <c r="L43" s="25">
        <v>2.4107025278946637E-2</v>
      </c>
      <c r="M43" s="25"/>
      <c r="N43" s="25">
        <v>2.0422571490018453E-2</v>
      </c>
      <c r="O43" s="25"/>
      <c r="P43" s="25">
        <v>2.12122427308238E-2</v>
      </c>
      <c r="Q43" s="25"/>
      <c r="R43" s="25">
        <v>1.9697507496213611E-2</v>
      </c>
      <c r="T43" s="25">
        <v>2.1290167899345191E-2</v>
      </c>
      <c r="V43" s="25">
        <v>2.136830658215506E-2</v>
      </c>
      <c r="X43" s="25">
        <v>1.8033928610127634E-2</v>
      </c>
      <c r="Z43" s="25">
        <v>2.2984027410890777E-2</v>
      </c>
      <c r="AA43" s="25"/>
      <c r="AB43" s="25">
        <v>2.3774265995936104E-2</v>
      </c>
      <c r="AC43" s="25"/>
      <c r="AD43" s="25">
        <v>2.1709792798058833E-2</v>
      </c>
      <c r="AE43" s="25"/>
      <c r="AF43" s="25">
        <v>2.367285112875632E-2</v>
      </c>
      <c r="AG43" s="25"/>
      <c r="AH43" s="25">
        <v>1.9169276435273754E-2</v>
      </c>
    </row>
    <row r="44" spans="1:34">
      <c r="J44" s="25"/>
      <c r="K44" s="25"/>
      <c r="L44" s="25"/>
      <c r="M44" s="25"/>
      <c r="N44" s="25"/>
      <c r="O44" s="25"/>
      <c r="P44" s="25"/>
      <c r="R44" s="25"/>
      <c r="T44" s="25"/>
      <c r="V44" s="25"/>
      <c r="X44" s="25"/>
      <c r="Y44" s="25"/>
      <c r="Z44" s="25"/>
      <c r="AA44" s="25"/>
      <c r="AB44" s="25"/>
      <c r="AC44" s="25"/>
      <c r="AD44" s="25"/>
      <c r="AE44" s="25"/>
      <c r="AF44" s="25"/>
      <c r="AG44" s="25"/>
      <c r="AH44" s="25"/>
    </row>
    <row r="45" spans="1:34">
      <c r="A45" s="21">
        <v>9</v>
      </c>
      <c r="B45" s="21" t="s">
        <v>369</v>
      </c>
      <c r="H45" s="174">
        <f>SUM(H35:H43)</f>
        <v>5362.4004928024815</v>
      </c>
      <c r="J45" s="25">
        <f>SUM(J35:J43)</f>
        <v>0.39343032172094844</v>
      </c>
      <c r="K45" s="25"/>
      <c r="L45" s="25">
        <v>0.34928048245623067</v>
      </c>
      <c r="M45" s="25"/>
      <c r="N45" s="25">
        <v>0.33907375599966494</v>
      </c>
      <c r="O45" s="25"/>
      <c r="P45" s="25">
        <v>0.33701968552140332</v>
      </c>
      <c r="R45" s="25">
        <v>0.38043579431895397</v>
      </c>
      <c r="T45" s="25">
        <v>0.34218820823220181</v>
      </c>
      <c r="V45" s="25">
        <v>0.35651611819354501</v>
      </c>
      <c r="X45" s="25">
        <v>0.35342904075041798</v>
      </c>
      <c r="Y45" s="25"/>
      <c r="Z45" s="25">
        <v>0.36591659146962696</v>
      </c>
      <c r="AA45" s="25"/>
      <c r="AB45" s="25">
        <v>0.38398187589280308</v>
      </c>
      <c r="AC45" s="25"/>
      <c r="AD45" s="25">
        <v>0.48166375468578687</v>
      </c>
      <c r="AE45" s="25"/>
      <c r="AF45" s="25">
        <v>0.42826576164143448</v>
      </c>
      <c r="AG45" s="25"/>
      <c r="AH45" s="25">
        <v>0.43249143222074726</v>
      </c>
    </row>
    <row r="46" spans="1:34">
      <c r="B46" s="21" t="s">
        <v>482</v>
      </c>
      <c r="H46" s="56"/>
      <c r="J46" s="25"/>
      <c r="K46" s="25"/>
      <c r="L46" s="25"/>
      <c r="M46" s="25"/>
      <c r="N46" s="25"/>
      <c r="O46" s="25"/>
      <c r="P46" s="25"/>
      <c r="R46" s="25"/>
      <c r="T46" s="25"/>
      <c r="V46" s="25"/>
      <c r="X46" s="25"/>
      <c r="Y46" s="25"/>
      <c r="Z46" s="25"/>
      <c r="AA46" s="25"/>
      <c r="AB46" s="25"/>
      <c r="AC46" s="25"/>
      <c r="AD46" s="25"/>
      <c r="AE46" s="25"/>
      <c r="AF46" s="25"/>
      <c r="AG46" s="25"/>
      <c r="AH46" s="25"/>
    </row>
    <row r="47" spans="1:34" ht="12.4" customHeight="1">
      <c r="J47" s="25"/>
      <c r="K47" s="25"/>
      <c r="L47" s="25"/>
      <c r="M47" s="25"/>
      <c r="N47" s="25"/>
      <c r="O47" s="25"/>
      <c r="P47" s="25"/>
      <c r="R47" s="25"/>
      <c r="T47" s="25"/>
      <c r="V47" s="25"/>
      <c r="X47" s="25"/>
      <c r="Y47" s="25"/>
      <c r="Z47" s="25"/>
      <c r="AA47" s="25"/>
      <c r="AB47" s="25"/>
      <c r="AC47" s="25"/>
      <c r="AD47" s="25"/>
      <c r="AE47" s="25"/>
      <c r="AF47" s="25"/>
      <c r="AG47" s="25"/>
      <c r="AH47" s="25"/>
    </row>
    <row r="48" spans="1:34">
      <c r="A48" s="21">
        <v>10</v>
      </c>
      <c r="B48" s="21" t="s">
        <v>370</v>
      </c>
      <c r="H48" s="174">
        <f>H29+H45</f>
        <v>13120.608074802481</v>
      </c>
      <c r="J48" s="25">
        <f>SUM(J45,J29)</f>
        <v>0.96263698747838999</v>
      </c>
      <c r="K48" s="25"/>
      <c r="L48" s="25">
        <v>0.85509980739533209</v>
      </c>
      <c r="M48" s="25"/>
      <c r="N48" s="25">
        <v>0.82052670376169679</v>
      </c>
      <c r="O48" s="25"/>
      <c r="P48" s="25">
        <v>0.76579217248800535</v>
      </c>
      <c r="R48" s="25">
        <v>0.91711149172432127</v>
      </c>
      <c r="T48" s="25">
        <v>0.94024265903279558</v>
      </c>
      <c r="V48" s="25">
        <v>0.97817269645998406</v>
      </c>
      <c r="X48" s="25">
        <v>1.0333965525258662</v>
      </c>
      <c r="Y48" s="25"/>
      <c r="Z48" s="25">
        <v>1.0829274805343314</v>
      </c>
      <c r="AA48" s="25"/>
      <c r="AB48" s="25">
        <v>1.1473460260962527</v>
      </c>
      <c r="AC48" s="25"/>
      <c r="AD48" s="25">
        <v>1.221997899119561</v>
      </c>
      <c r="AE48" s="25"/>
      <c r="AF48" s="25">
        <v>1.1674793367106149</v>
      </c>
      <c r="AG48" s="25"/>
      <c r="AH48" s="25">
        <v>1.1640393251006762</v>
      </c>
    </row>
    <row r="49" spans="1:36">
      <c r="B49" s="21" t="s">
        <v>371</v>
      </c>
      <c r="H49" s="58"/>
      <c r="J49" s="25"/>
      <c r="K49" s="25"/>
      <c r="L49" s="25"/>
      <c r="M49" s="25"/>
      <c r="N49" s="25"/>
      <c r="O49" s="25"/>
      <c r="P49" s="25"/>
      <c r="R49" s="25"/>
      <c r="T49" s="25"/>
      <c r="V49" s="25"/>
      <c r="X49" s="25"/>
      <c r="Y49" s="25"/>
      <c r="Z49" s="25"/>
      <c r="AA49" s="25"/>
      <c r="AB49" s="25"/>
      <c r="AC49" s="25"/>
      <c r="AD49" s="25"/>
      <c r="AE49" s="25"/>
      <c r="AF49" s="25"/>
      <c r="AG49" s="25"/>
      <c r="AH49" s="25"/>
    </row>
    <row r="50" spans="1:36" ht="7.9" customHeight="1">
      <c r="H50" s="58"/>
      <c r="J50" s="25"/>
      <c r="K50" s="25"/>
      <c r="L50" s="25"/>
      <c r="M50" s="25"/>
      <c r="N50" s="25"/>
      <c r="O50" s="25"/>
      <c r="P50" s="25"/>
      <c r="R50" s="25"/>
      <c r="T50" s="25"/>
      <c r="V50" s="25"/>
      <c r="X50" s="25"/>
      <c r="Y50" s="25"/>
      <c r="Z50" s="25"/>
      <c r="AA50" s="25"/>
      <c r="AB50" s="25"/>
      <c r="AC50" s="25"/>
      <c r="AD50" s="25"/>
      <c r="AE50" s="25"/>
      <c r="AF50" s="25"/>
      <c r="AG50" s="25"/>
      <c r="AH50" s="25"/>
    </row>
    <row r="51" spans="1:36">
      <c r="A51" s="21">
        <v>11</v>
      </c>
      <c r="B51" s="21" t="s">
        <v>372</v>
      </c>
      <c r="H51" s="174">
        <f>'[2]Undrwriting Ratio'!D38</f>
        <v>76.672291999999999</v>
      </c>
      <c r="J51" s="25">
        <v>5.625317346052542E-3</v>
      </c>
      <c r="K51" s="25"/>
      <c r="L51" s="25">
        <v>1.1991084277071198E-2</v>
      </c>
      <c r="M51" s="25"/>
      <c r="N51" s="25">
        <v>2.0038849451452265E-3</v>
      </c>
      <c r="O51" s="25"/>
      <c r="P51" s="25">
        <v>2.0025828074264106E-3</v>
      </c>
      <c r="Q51" s="25"/>
      <c r="R51" s="25">
        <v>1.5794938028926091E-3</v>
      </c>
      <c r="S51" s="25"/>
      <c r="T51" s="25">
        <v>2.0298632395653183E-3</v>
      </c>
      <c r="V51" s="25">
        <v>3.8360926950526445E-3</v>
      </c>
      <c r="X51" s="25">
        <v>4.4727430077086284E-3</v>
      </c>
      <c r="Z51" s="25">
        <v>3.6662531371928269E-3</v>
      </c>
      <c r="AB51" s="25">
        <v>8.7396874341118067E-3</v>
      </c>
      <c r="AC51" s="25"/>
      <c r="AD51" s="25">
        <v>8.3701227455650832E-4</v>
      </c>
      <c r="AE51" s="25"/>
      <c r="AF51" s="25">
        <v>1.6741445354792493E-3</v>
      </c>
      <c r="AG51" s="25"/>
      <c r="AH51" s="25">
        <v>1.9753429832104537E-3</v>
      </c>
      <c r="AI51" s="25"/>
      <c r="AJ51" s="25"/>
    </row>
    <row r="52" spans="1:36">
      <c r="H52" s="58"/>
      <c r="J52" s="25"/>
      <c r="K52" s="25"/>
      <c r="L52" s="25"/>
      <c r="M52" s="25"/>
      <c r="N52" s="25"/>
      <c r="O52" s="25"/>
      <c r="P52" s="25"/>
      <c r="R52" s="25"/>
      <c r="T52" s="25"/>
      <c r="V52" s="25"/>
      <c r="X52" s="25"/>
      <c r="Y52" s="25"/>
      <c r="Z52" s="25"/>
      <c r="AA52" s="25"/>
      <c r="AB52" s="25"/>
      <c r="AC52" s="25"/>
      <c r="AD52" s="25"/>
      <c r="AE52" s="25"/>
      <c r="AF52" s="25"/>
      <c r="AG52" s="25"/>
      <c r="AH52" s="25"/>
    </row>
    <row r="53" spans="1:36">
      <c r="A53" s="21">
        <v>12</v>
      </c>
      <c r="B53" s="21" t="s">
        <v>373</v>
      </c>
      <c r="H53" s="174">
        <f>H7-H48-H51</f>
        <v>432.58036519751772</v>
      </c>
      <c r="J53" s="25">
        <f>(1-J48-J51)</f>
        <v>3.1737695175557468E-2</v>
      </c>
      <c r="K53" s="64"/>
      <c r="L53" s="25">
        <v>0.13290910832759673</v>
      </c>
      <c r="M53" s="64"/>
      <c r="N53" s="25">
        <v>0.17746941129315796</v>
      </c>
      <c r="O53" s="64"/>
      <c r="P53" s="25">
        <v>0.23220524470456827</v>
      </c>
      <c r="R53" s="25">
        <v>8.1309014472786142E-2</v>
      </c>
      <c r="T53" s="25">
        <v>5.772747772763915E-2</v>
      </c>
      <c r="V53" s="25">
        <v>1.7991210844963298E-2</v>
      </c>
      <c r="X53" s="125">
        <v>-3.7869295533574779E-2</v>
      </c>
      <c r="Y53" s="64"/>
      <c r="Z53" s="64">
        <v>-8.6593733671524231E-2</v>
      </c>
      <c r="AA53" s="64"/>
      <c r="AB53" s="64">
        <v>-0.15608571353036449</v>
      </c>
      <c r="AC53" s="25"/>
      <c r="AD53" s="125">
        <v>-0.22283491139411754</v>
      </c>
      <c r="AE53" s="25"/>
      <c r="AF53" s="125">
        <v>-0.16915348124609414</v>
      </c>
      <c r="AG53" s="125"/>
      <c r="AH53" s="125">
        <v>-0.16601466808388665</v>
      </c>
    </row>
    <row r="54" spans="1:36" ht="14.25">
      <c r="B54" s="21" t="s">
        <v>374</v>
      </c>
      <c r="R54" s="25"/>
      <c r="T54" s="25"/>
      <c r="V54" s="25"/>
      <c r="X54" s="25"/>
      <c r="Y54" s="25"/>
      <c r="Z54" s="25"/>
      <c r="AA54" s="25"/>
      <c r="AB54" s="25"/>
      <c r="AC54" s="25"/>
      <c r="AD54" s="25"/>
      <c r="AE54" s="25"/>
      <c r="AF54" s="25"/>
      <c r="AG54" s="25"/>
      <c r="AH54" s="25"/>
    </row>
    <row r="55" spans="1:36">
      <c r="B55" s="21" t="s">
        <v>375</v>
      </c>
      <c r="J55" s="56"/>
      <c r="L55" s="56">
        <v>1871.9325825750245</v>
      </c>
      <c r="N55" s="56">
        <v>2860.4212801955396</v>
      </c>
      <c r="P55" s="56">
        <v>4046.6166134326336</v>
      </c>
      <c r="R55" s="56">
        <v>1436.8450558473301</v>
      </c>
      <c r="T55" s="56">
        <v>1036.1420715998361</v>
      </c>
      <c r="V55" s="56">
        <v>307.82496972590354</v>
      </c>
      <c r="X55" s="56">
        <v>-614.50125889394269</v>
      </c>
      <c r="Y55" s="25"/>
      <c r="Z55" s="56">
        <v>-1245.4200673408327</v>
      </c>
      <c r="AA55" s="65"/>
      <c r="AB55" s="56">
        <v>-1886.1735531409611</v>
      </c>
      <c r="AC55" s="65"/>
      <c r="AD55" s="56">
        <v>-2326.4605965916808</v>
      </c>
      <c r="AE55" s="65"/>
      <c r="AF55" s="56">
        <v>-1629.3166262434095</v>
      </c>
      <c r="AG55" s="65"/>
      <c r="AH55" s="56">
        <v>-1505.3809070174032</v>
      </c>
    </row>
    <row r="56" spans="1:36">
      <c r="X56" s="25"/>
      <c r="Y56" s="25"/>
      <c r="Z56" s="25"/>
      <c r="AA56" s="25"/>
      <c r="AB56" s="25"/>
      <c r="AC56" s="25"/>
      <c r="AD56" s="25"/>
      <c r="AE56" s="25"/>
      <c r="AF56" s="25"/>
      <c r="AG56" s="25"/>
      <c r="AH56" s="25"/>
    </row>
    <row r="57" spans="1:36">
      <c r="B57" s="21" t="s">
        <v>376</v>
      </c>
      <c r="X57" s="25"/>
      <c r="Y57" s="25"/>
      <c r="Z57" s="25"/>
      <c r="AA57" s="25"/>
      <c r="AB57" s="25"/>
      <c r="AC57" s="25"/>
      <c r="AD57" s="25"/>
      <c r="AE57" s="25"/>
      <c r="AF57" s="25"/>
      <c r="AG57" s="25"/>
      <c r="AH57" s="25"/>
    </row>
    <row r="58" spans="1:36" ht="14.25">
      <c r="B58" s="66" t="s">
        <v>340</v>
      </c>
      <c r="C58" s="67" t="s">
        <v>377</v>
      </c>
      <c r="D58" s="48"/>
      <c r="X58" s="25"/>
      <c r="Y58" s="25"/>
      <c r="Z58" s="25"/>
      <c r="AA58" s="25"/>
      <c r="AB58" s="25"/>
      <c r="AC58" s="25"/>
      <c r="AD58" s="25"/>
      <c r="AE58" s="25"/>
      <c r="AF58" s="25"/>
      <c r="AG58" s="25"/>
      <c r="AH58" s="25"/>
    </row>
    <row r="59" spans="1:36" ht="14.25">
      <c r="B59" s="66" t="s">
        <v>378</v>
      </c>
      <c r="C59" s="67" t="s">
        <v>379</v>
      </c>
      <c r="D59" s="48"/>
      <c r="X59" s="25"/>
      <c r="Y59" s="25"/>
      <c r="Z59" s="25"/>
      <c r="AA59" s="25"/>
      <c r="AB59" s="25"/>
      <c r="AC59" s="25"/>
      <c r="AD59" s="25"/>
      <c r="AE59" s="25"/>
      <c r="AF59" s="25"/>
      <c r="AG59" s="25"/>
      <c r="AH59" s="25"/>
    </row>
    <row r="60" spans="1:36" ht="28.5" customHeight="1">
      <c r="B60" s="66" t="s">
        <v>380</v>
      </c>
      <c r="C60" s="202" t="s">
        <v>481</v>
      </c>
      <c r="D60" s="195"/>
      <c r="E60" s="195"/>
      <c r="F60" s="195"/>
      <c r="G60" s="195"/>
      <c r="H60" s="195"/>
      <c r="I60" s="195"/>
      <c r="J60" s="195"/>
      <c r="K60" s="195"/>
      <c r="L60" s="195"/>
      <c r="M60" s="195"/>
      <c r="N60" s="195"/>
      <c r="O60" s="195"/>
      <c r="P60" s="195"/>
      <c r="Q60" s="195"/>
      <c r="R60" s="195"/>
      <c r="S60" s="195"/>
      <c r="T60" s="195"/>
      <c r="U60" s="195"/>
      <c r="V60" s="195"/>
      <c r="W60" s="195"/>
      <c r="X60" s="195"/>
      <c r="Y60" s="195"/>
      <c r="Z60" s="195"/>
      <c r="AA60" s="195"/>
      <c r="AB60" s="195"/>
      <c r="AC60" s="195"/>
      <c r="AD60" s="195"/>
      <c r="AE60" s="195"/>
      <c r="AF60" s="195"/>
      <c r="AG60" s="195"/>
      <c r="AH60" s="195"/>
    </row>
    <row r="61" spans="1:36" ht="42" customHeight="1">
      <c r="B61" s="66" t="s">
        <v>381</v>
      </c>
      <c r="C61" s="202" t="s">
        <v>382</v>
      </c>
      <c r="D61" s="202"/>
      <c r="E61" s="202"/>
      <c r="F61" s="202"/>
      <c r="G61" s="202"/>
      <c r="H61" s="202"/>
      <c r="I61" s="202"/>
      <c r="J61" s="202"/>
      <c r="K61" s="202"/>
      <c r="L61" s="202"/>
      <c r="M61" s="202"/>
      <c r="N61" s="202"/>
      <c r="O61" s="202"/>
      <c r="P61" s="202"/>
      <c r="Q61" s="202"/>
      <c r="R61" s="202"/>
      <c r="S61" s="202"/>
      <c r="T61" s="202"/>
      <c r="U61" s="202"/>
      <c r="V61" s="202"/>
      <c r="W61" s="202"/>
      <c r="X61" s="202"/>
      <c r="Y61" s="202"/>
      <c r="Z61" s="202"/>
      <c r="AA61" s="202"/>
      <c r="AB61" s="202"/>
      <c r="AC61" s="202"/>
      <c r="AD61" s="202"/>
      <c r="AE61" s="202"/>
      <c r="AF61" s="202"/>
      <c r="AG61" s="202"/>
      <c r="AH61" s="202"/>
    </row>
    <row r="62" spans="1:36">
      <c r="X62" s="25"/>
      <c r="Y62" s="25"/>
      <c r="Z62" s="25"/>
      <c r="AA62" s="25"/>
      <c r="AB62" s="25"/>
      <c r="AC62" s="25"/>
      <c r="AD62" s="25"/>
      <c r="AE62" s="25"/>
      <c r="AF62" s="25"/>
      <c r="AG62" s="25"/>
      <c r="AH62" s="25"/>
    </row>
    <row r="63" spans="1:36">
      <c r="A63" s="21" t="s">
        <v>383</v>
      </c>
      <c r="X63" s="25"/>
      <c r="Y63" s="25"/>
      <c r="Z63" s="25"/>
      <c r="AA63" s="25"/>
      <c r="AB63" s="25"/>
      <c r="AC63" s="25"/>
      <c r="AD63" s="25"/>
      <c r="AE63" s="25"/>
      <c r="AF63" s="25"/>
      <c r="AG63" s="25"/>
      <c r="AH63" s="25"/>
    </row>
  </sheetData>
  <mergeCells count="4">
    <mergeCell ref="H5:J5"/>
    <mergeCell ref="J10:AH10"/>
    <mergeCell ref="C61:AH61"/>
    <mergeCell ref="C60:AH60"/>
  </mergeCells>
  <pageMargins left="0.7" right="0.7" top="0.75" bottom="0.75" header="0.3" footer="0.3"/>
  <pageSetup scale="62"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C68494-4AED-41BB-BF36-945C7AAF2356}">
  <sheetPr>
    <pageSetUpPr fitToPage="1"/>
  </sheetPr>
  <dimension ref="A1:J85"/>
  <sheetViews>
    <sheetView zoomScaleNormal="100" workbookViewId="0">
      <selection activeCell="J1" sqref="J1"/>
    </sheetView>
  </sheetViews>
  <sheetFormatPr defaultRowHeight="12.75"/>
  <cols>
    <col min="1" max="1" width="8" style="1" customWidth="1"/>
    <col min="2" max="2" width="54.85546875" style="1" customWidth="1"/>
    <col min="3" max="3" width="1.42578125" style="1" customWidth="1"/>
    <col min="4" max="4" width="8.42578125" style="1" customWidth="1"/>
    <col min="5" max="5" width="1.28515625" style="1" customWidth="1"/>
    <col min="6" max="6" width="9.85546875" style="1" customWidth="1"/>
    <col min="7" max="7" width="1.7109375" style="1" customWidth="1"/>
    <col min="8" max="8" width="13.7109375" style="1" customWidth="1"/>
    <col min="9" max="9" width="1.28515625" style="1" customWidth="1"/>
    <col min="10" max="10" width="9.140625" style="1"/>
    <col min="11" max="11" width="1.42578125" style="1" customWidth="1"/>
    <col min="12" max="16384" width="9.140625" style="1"/>
  </cols>
  <sheetData>
    <row r="1" spans="1:10">
      <c r="A1" s="17" t="s">
        <v>511</v>
      </c>
      <c r="B1" s="18"/>
      <c r="C1" s="18"/>
      <c r="D1" s="18"/>
      <c r="E1" s="18"/>
      <c r="F1" s="18"/>
      <c r="G1" s="18"/>
      <c r="H1" s="18"/>
      <c r="I1" s="18"/>
      <c r="J1" s="127" t="s">
        <v>467</v>
      </c>
    </row>
    <row r="2" spans="1:10" ht="9" customHeight="1"/>
    <row r="3" spans="1:10">
      <c r="J3" s="128" t="s">
        <v>76</v>
      </c>
    </row>
    <row r="4" spans="1:10">
      <c r="C4" s="200" t="s">
        <v>77</v>
      </c>
      <c r="D4" s="200"/>
      <c r="F4" s="128" t="s">
        <v>76</v>
      </c>
      <c r="H4" s="128" t="s">
        <v>31</v>
      </c>
      <c r="J4" s="128" t="s">
        <v>78</v>
      </c>
    </row>
    <row r="5" spans="1:10">
      <c r="A5" s="129" t="s">
        <v>79</v>
      </c>
      <c r="B5" s="10"/>
      <c r="C5" s="203" t="s">
        <v>80</v>
      </c>
      <c r="D5" s="203"/>
      <c r="E5" s="10"/>
      <c r="F5" s="130" t="s">
        <v>80</v>
      </c>
      <c r="G5" s="10"/>
      <c r="H5" s="130" t="s">
        <v>81</v>
      </c>
      <c r="I5" s="10"/>
      <c r="J5" s="130" t="s">
        <v>82</v>
      </c>
    </row>
    <row r="6" spans="1:10" ht="16.5" customHeight="1">
      <c r="A6" s="1" t="s">
        <v>85</v>
      </c>
      <c r="B6" s="1" t="s">
        <v>86</v>
      </c>
      <c r="D6" s="2">
        <v>36700</v>
      </c>
      <c r="F6" s="131">
        <f t="shared" ref="F6:F69" si="0">D6/D$83</f>
        <v>9.7713191813391762E-2</v>
      </c>
      <c r="H6" s="2">
        <v>450932711</v>
      </c>
      <c r="J6" s="131">
        <f t="shared" ref="J6:J69" si="1">H6/H$83</f>
        <v>9.0928197790680731E-2</v>
      </c>
    </row>
    <row r="7" spans="1:10">
      <c r="A7" s="1" t="s">
        <v>90</v>
      </c>
      <c r="B7" s="1" t="s">
        <v>91</v>
      </c>
      <c r="D7" s="2">
        <v>18771</v>
      </c>
      <c r="F7" s="131">
        <f t="shared" si="0"/>
        <v>4.9977502003519803E-2</v>
      </c>
      <c r="H7" s="2">
        <v>331032232</v>
      </c>
      <c r="J7" s="131">
        <f t="shared" si="1"/>
        <v>6.675089992836318E-2</v>
      </c>
    </row>
    <row r="8" spans="1:10">
      <c r="A8" s="1" t="s">
        <v>94</v>
      </c>
      <c r="B8" s="1" t="s">
        <v>95</v>
      </c>
      <c r="D8" s="2">
        <v>16456</v>
      </c>
      <c r="F8" s="131">
        <f t="shared" si="0"/>
        <v>4.3813849713383514E-2</v>
      </c>
      <c r="H8" s="2">
        <v>330567828</v>
      </c>
      <c r="J8" s="131">
        <f t="shared" si="1"/>
        <v>6.6657255316347475E-2</v>
      </c>
    </row>
    <row r="9" spans="1:10">
      <c r="A9" s="1" t="s">
        <v>88</v>
      </c>
      <c r="B9" s="1" t="s">
        <v>89</v>
      </c>
      <c r="D9" s="2">
        <v>25655</v>
      </c>
      <c r="F9" s="131">
        <f t="shared" si="0"/>
        <v>6.8306047301704795E-2</v>
      </c>
      <c r="H9" s="2">
        <v>324175690</v>
      </c>
      <c r="J9" s="131">
        <f t="shared" si="1"/>
        <v>6.5368314473975703E-2</v>
      </c>
    </row>
    <row r="10" spans="1:10">
      <c r="A10" s="1" t="s">
        <v>9</v>
      </c>
      <c r="B10" s="1" t="s">
        <v>87</v>
      </c>
      <c r="D10" s="2">
        <v>22438</v>
      </c>
      <c r="F10" s="131">
        <f t="shared" si="0"/>
        <v>5.9740833730487317E-2</v>
      </c>
      <c r="H10" s="2">
        <v>285322603</v>
      </c>
      <c r="J10" s="131">
        <f t="shared" si="1"/>
        <v>5.7533794836489197E-2</v>
      </c>
    </row>
    <row r="11" spans="1:10">
      <c r="A11" s="1" t="s">
        <v>23</v>
      </c>
      <c r="B11" s="1" t="s">
        <v>96</v>
      </c>
      <c r="D11" s="2">
        <v>17335</v>
      </c>
      <c r="F11" s="131">
        <f t="shared" si="0"/>
        <v>4.6154173844281915E-2</v>
      </c>
      <c r="H11" s="2">
        <v>274733410</v>
      </c>
      <c r="J11" s="131">
        <f t="shared" si="1"/>
        <v>5.5398540036693381E-2</v>
      </c>
    </row>
    <row r="12" spans="1:10">
      <c r="A12" s="1" t="s">
        <v>97</v>
      </c>
      <c r="B12" s="1" t="s">
        <v>98</v>
      </c>
      <c r="D12" s="2">
        <v>5988</v>
      </c>
      <c r="F12" s="131">
        <f t="shared" si="0"/>
        <v>1.5942958925847135E-2</v>
      </c>
      <c r="H12" s="2">
        <v>274491010</v>
      </c>
      <c r="J12" s="131">
        <f t="shared" si="1"/>
        <v>5.5349661357886548E-2</v>
      </c>
    </row>
    <row r="13" spans="1:10">
      <c r="A13" s="1" t="s">
        <v>92</v>
      </c>
      <c r="B13" s="1" t="s">
        <v>93</v>
      </c>
      <c r="D13" s="2">
        <v>16637</v>
      </c>
      <c r="F13" s="131">
        <f t="shared" si="0"/>
        <v>4.429575946047408E-2</v>
      </c>
      <c r="H13" s="2">
        <v>261599160</v>
      </c>
      <c r="J13" s="131">
        <f t="shared" si="1"/>
        <v>5.275008794462005E-2</v>
      </c>
    </row>
    <row r="14" spans="1:10">
      <c r="A14" s="1" t="s">
        <v>101</v>
      </c>
      <c r="B14" s="1" t="s">
        <v>102</v>
      </c>
      <c r="D14" s="2">
        <v>5069</v>
      </c>
      <c r="F14" s="131">
        <f t="shared" si="0"/>
        <v>1.3496135403326509E-2</v>
      </c>
      <c r="H14" s="2">
        <v>224871531</v>
      </c>
      <c r="J14" s="131">
        <f t="shared" si="1"/>
        <v>4.5344155678830746E-2</v>
      </c>
    </row>
    <row r="15" spans="1:10">
      <c r="A15" s="1" t="s">
        <v>99</v>
      </c>
      <c r="B15" s="1" t="s">
        <v>100</v>
      </c>
      <c r="D15" s="2">
        <v>13460</v>
      </c>
      <c r="F15" s="131">
        <f t="shared" si="0"/>
        <v>3.5837045280878832E-2</v>
      </c>
      <c r="H15" s="2">
        <v>186754167</v>
      </c>
      <c r="J15" s="131">
        <f t="shared" si="1"/>
        <v>3.7657990695666832E-2</v>
      </c>
    </row>
    <row r="16" spans="1:10">
      <c r="A16" s="1" t="s">
        <v>103</v>
      </c>
      <c r="B16" s="1" t="s">
        <v>104</v>
      </c>
      <c r="D16" s="2">
        <v>13561</v>
      </c>
      <c r="F16" s="131">
        <f t="shared" si="0"/>
        <v>3.610595624472495E-2</v>
      </c>
      <c r="H16" s="2">
        <v>169561814</v>
      </c>
      <c r="J16" s="131">
        <f t="shared" si="1"/>
        <v>3.419124358254555E-2</v>
      </c>
    </row>
    <row r="17" spans="1:10">
      <c r="A17" s="1" t="s">
        <v>107</v>
      </c>
      <c r="B17" s="1" t="s">
        <v>108</v>
      </c>
      <c r="D17" s="2">
        <v>4304</v>
      </c>
      <c r="F17" s="131">
        <f t="shared" si="0"/>
        <v>1.1459334538551448E-2</v>
      </c>
      <c r="H17" s="2">
        <v>111840942</v>
      </c>
      <c r="J17" s="131">
        <f t="shared" si="1"/>
        <v>2.2552134824550468E-2</v>
      </c>
    </row>
    <row r="18" spans="1:10">
      <c r="A18" s="1" t="s">
        <v>105</v>
      </c>
      <c r="B18" s="1" t="s">
        <v>106</v>
      </c>
      <c r="D18" s="2">
        <v>7979</v>
      </c>
      <c r="F18" s="131">
        <f t="shared" si="0"/>
        <v>2.1243966143843402E-2</v>
      </c>
      <c r="H18" s="2">
        <v>104840395</v>
      </c>
      <c r="J18" s="131">
        <f t="shared" si="1"/>
        <v>2.1140511523044279E-2</v>
      </c>
    </row>
    <row r="19" spans="1:10">
      <c r="A19" s="1" t="s">
        <v>118</v>
      </c>
      <c r="B19" s="1" t="s">
        <v>119</v>
      </c>
      <c r="D19" s="2">
        <v>1834</v>
      </c>
      <c r="F19" s="131">
        <f t="shared" si="0"/>
        <v>4.882997105879033E-3</v>
      </c>
      <c r="H19" s="2">
        <v>93094973</v>
      </c>
      <c r="J19" s="131">
        <f t="shared" si="1"/>
        <v>1.8772109256589467E-2</v>
      </c>
    </row>
    <row r="20" spans="1:10">
      <c r="A20" s="1" t="s">
        <v>109</v>
      </c>
      <c r="B20" s="1" t="s">
        <v>110</v>
      </c>
      <c r="D20" s="2">
        <v>2682</v>
      </c>
      <c r="F20" s="131">
        <f t="shared" si="0"/>
        <v>7.14078420827021E-3</v>
      </c>
      <c r="H20" s="2">
        <v>87158765</v>
      </c>
      <c r="J20" s="131">
        <f t="shared" si="1"/>
        <v>1.7575104288922304E-2</v>
      </c>
    </row>
    <row r="21" spans="1:10">
      <c r="A21" s="1" t="s">
        <v>515</v>
      </c>
      <c r="B21" s="1" t="s">
        <v>516</v>
      </c>
      <c r="D21" s="2">
        <v>6598</v>
      </c>
      <c r="F21" s="131">
        <f t="shared" si="0"/>
        <v>1.7567074648086073E-2</v>
      </c>
      <c r="H21" s="2">
        <v>86278477</v>
      </c>
      <c r="J21" s="131">
        <f t="shared" si="1"/>
        <v>1.7397598866440846E-2</v>
      </c>
    </row>
    <row r="22" spans="1:10">
      <c r="A22" s="1" t="s">
        <v>113</v>
      </c>
      <c r="B22" s="1" t="s">
        <v>114</v>
      </c>
      <c r="D22" s="2">
        <v>9205</v>
      </c>
      <c r="F22" s="131">
        <f t="shared" si="0"/>
        <v>2.450817249706461E-2</v>
      </c>
      <c r="H22" s="2">
        <v>83694772</v>
      </c>
      <c r="J22" s="131">
        <f t="shared" si="1"/>
        <v>1.6876608409235425E-2</v>
      </c>
    </row>
    <row r="23" spans="1:10">
      <c r="A23" s="1" t="s">
        <v>111</v>
      </c>
      <c r="B23" s="1" t="s">
        <v>112</v>
      </c>
      <c r="D23" s="2">
        <v>6003</v>
      </c>
      <c r="F23" s="131">
        <f t="shared" si="0"/>
        <v>1.598289619770547E-2</v>
      </c>
      <c r="H23" s="2">
        <v>73737046</v>
      </c>
      <c r="J23" s="131">
        <f t="shared" si="1"/>
        <v>1.4868685592402108E-2</v>
      </c>
    </row>
    <row r="24" spans="1:10">
      <c r="A24" s="1" t="s">
        <v>13</v>
      </c>
      <c r="B24" s="1" t="s">
        <v>115</v>
      </c>
      <c r="D24" s="2">
        <v>8062</v>
      </c>
      <c r="F24" s="131">
        <f t="shared" si="0"/>
        <v>2.1464952381459523E-2</v>
      </c>
      <c r="H24" s="2">
        <v>70443930</v>
      </c>
      <c r="J24" s="131">
        <f t="shared" si="1"/>
        <v>1.4204646156603325E-2</v>
      </c>
    </row>
    <row r="25" spans="1:10">
      <c r="A25" s="1" t="s">
        <v>120</v>
      </c>
      <c r="B25" s="1" t="s">
        <v>121</v>
      </c>
      <c r="D25" s="2">
        <v>2698</v>
      </c>
      <c r="F25" s="131">
        <f t="shared" si="0"/>
        <v>7.1833839649191001E-3</v>
      </c>
      <c r="H25" s="2">
        <v>67765205</v>
      </c>
      <c r="J25" s="131">
        <f t="shared" si="1"/>
        <v>1.3664495418621398E-2</v>
      </c>
    </row>
    <row r="26" spans="1:10">
      <c r="A26" s="1" t="s">
        <v>124</v>
      </c>
      <c r="B26" s="1" t="s">
        <v>125</v>
      </c>
      <c r="D26" s="2">
        <v>3895</v>
      </c>
      <c r="F26" s="131">
        <f t="shared" si="0"/>
        <v>1.0370378259214195E-2</v>
      </c>
      <c r="H26" s="2">
        <v>59263889</v>
      </c>
      <c r="J26" s="131">
        <f t="shared" si="1"/>
        <v>1.1950249980505291E-2</v>
      </c>
    </row>
    <row r="27" spans="1:10">
      <c r="A27" s="1" t="s">
        <v>116</v>
      </c>
      <c r="B27" s="1" t="s">
        <v>117</v>
      </c>
      <c r="D27" s="2">
        <v>4011</v>
      </c>
      <c r="F27" s="131">
        <f t="shared" si="0"/>
        <v>1.0679226494918648E-2</v>
      </c>
      <c r="H27" s="2">
        <v>58913572</v>
      </c>
      <c r="J27" s="131">
        <f t="shared" si="1"/>
        <v>1.1879610409038413E-2</v>
      </c>
    </row>
    <row r="28" spans="1:10">
      <c r="A28" s="1" t="s">
        <v>122</v>
      </c>
      <c r="B28" s="1" t="s">
        <v>123</v>
      </c>
      <c r="D28" s="2">
        <v>4127</v>
      </c>
      <c r="F28" s="131">
        <f t="shared" si="0"/>
        <v>1.0988074730623101E-2</v>
      </c>
      <c r="H28" s="2">
        <v>51192015</v>
      </c>
      <c r="J28" s="131">
        <f t="shared" si="1"/>
        <v>1.0322599251894802E-2</v>
      </c>
    </row>
    <row r="29" spans="1:10">
      <c r="A29" s="1" t="s">
        <v>128</v>
      </c>
      <c r="B29" s="1" t="s">
        <v>129</v>
      </c>
      <c r="D29" s="2">
        <v>7277</v>
      </c>
      <c r="F29" s="131">
        <f t="shared" si="0"/>
        <v>1.9374901820873348E-2</v>
      </c>
      <c r="H29" s="2">
        <v>50749732</v>
      </c>
      <c r="J29" s="131">
        <f t="shared" si="1"/>
        <v>1.0233415222609654E-2</v>
      </c>
    </row>
    <row r="30" spans="1:10">
      <c r="A30" s="1" t="s">
        <v>126</v>
      </c>
      <c r="B30" s="1" t="s">
        <v>127</v>
      </c>
      <c r="D30" s="2">
        <v>3344</v>
      </c>
      <c r="F30" s="131">
        <f t="shared" si="0"/>
        <v>8.9033491396180407E-3</v>
      </c>
      <c r="H30" s="2">
        <v>47112129</v>
      </c>
      <c r="J30" s="131">
        <f t="shared" si="1"/>
        <v>9.4999118040298165E-3</v>
      </c>
    </row>
    <row r="31" spans="1:10">
      <c r="A31" s="1" t="s">
        <v>130</v>
      </c>
      <c r="B31" s="1" t="s">
        <v>131</v>
      </c>
      <c r="D31" s="2">
        <v>4833</v>
      </c>
      <c r="F31" s="131">
        <f t="shared" si="0"/>
        <v>1.2867788992755379E-2</v>
      </c>
      <c r="H31" s="2">
        <v>45855478</v>
      </c>
      <c r="J31" s="131">
        <f t="shared" si="1"/>
        <v>9.2465147718463238E-3</v>
      </c>
    </row>
    <row r="32" spans="1:10">
      <c r="A32" s="1" t="s">
        <v>14</v>
      </c>
      <c r="B32" s="1" t="s">
        <v>135</v>
      </c>
      <c r="D32" s="2">
        <v>5283</v>
      </c>
      <c r="F32" s="131">
        <f t="shared" si="0"/>
        <v>1.4065907148505414E-2</v>
      </c>
      <c r="H32" s="2">
        <v>44642796</v>
      </c>
      <c r="J32" s="131">
        <f t="shared" si="1"/>
        <v>9.001983856116863E-3</v>
      </c>
    </row>
    <row r="33" spans="1:10">
      <c r="A33" s="1" t="s">
        <v>136</v>
      </c>
      <c r="B33" s="1" t="s">
        <v>137</v>
      </c>
      <c r="D33" s="2">
        <v>4057</v>
      </c>
      <c r="F33" s="131">
        <f t="shared" si="0"/>
        <v>1.0801700795284207E-2</v>
      </c>
      <c r="H33" s="2">
        <v>44408298</v>
      </c>
      <c r="J33" s="131">
        <f t="shared" si="1"/>
        <v>8.9546985738444065E-3</v>
      </c>
    </row>
    <row r="34" spans="1:10">
      <c r="A34" s="1" t="s">
        <v>10</v>
      </c>
      <c r="B34" s="1" t="s">
        <v>146</v>
      </c>
      <c r="D34" s="2">
        <v>2899</v>
      </c>
      <c r="F34" s="131">
        <f t="shared" si="0"/>
        <v>7.7185434078207828E-3</v>
      </c>
      <c r="H34" s="2">
        <v>42692193</v>
      </c>
      <c r="J34" s="131">
        <f t="shared" si="1"/>
        <v>8.608655070982232E-3</v>
      </c>
    </row>
    <row r="35" spans="1:10">
      <c r="A35" s="1" t="s">
        <v>132</v>
      </c>
      <c r="B35" s="1" t="s">
        <v>133</v>
      </c>
      <c r="D35" s="2">
        <v>14614</v>
      </c>
      <c r="F35" s="131">
        <f t="shared" si="0"/>
        <v>3.8909552729180036E-2</v>
      </c>
      <c r="H35" s="2">
        <v>40943491</v>
      </c>
      <c r="J35" s="131">
        <f t="shared" si="1"/>
        <v>8.2560385553598851E-3</v>
      </c>
    </row>
    <row r="36" spans="1:10">
      <c r="A36" s="1" t="s">
        <v>138</v>
      </c>
      <c r="B36" s="1" t="s">
        <v>139</v>
      </c>
      <c r="D36" s="2">
        <v>4832</v>
      </c>
      <c r="F36" s="131">
        <f t="shared" si="0"/>
        <v>1.2865126507964824E-2</v>
      </c>
      <c r="H36" s="2">
        <v>38073052</v>
      </c>
      <c r="J36" s="131">
        <f t="shared" si="1"/>
        <v>7.6772297025727914E-3</v>
      </c>
    </row>
    <row r="37" spans="1:10">
      <c r="A37" s="1" t="s">
        <v>149</v>
      </c>
      <c r="B37" s="1" t="s">
        <v>150</v>
      </c>
      <c r="D37" s="2">
        <v>5778</v>
      </c>
      <c r="F37" s="131">
        <f t="shared" si="0"/>
        <v>1.5383837119830454E-2</v>
      </c>
      <c r="H37" s="2">
        <v>37131128</v>
      </c>
      <c r="J37" s="131">
        <f t="shared" si="1"/>
        <v>7.4872957064653564E-3</v>
      </c>
    </row>
    <row r="38" spans="1:10">
      <c r="A38" s="1" t="s">
        <v>144</v>
      </c>
      <c r="B38" s="1" t="s">
        <v>145</v>
      </c>
      <c r="D38" s="2">
        <v>3382</v>
      </c>
      <c r="F38" s="131">
        <f t="shared" si="0"/>
        <v>9.0045235616591536E-3</v>
      </c>
      <c r="H38" s="2">
        <v>36269824</v>
      </c>
      <c r="J38" s="131">
        <f t="shared" si="1"/>
        <v>7.3136183072449118E-3</v>
      </c>
    </row>
    <row r="39" spans="1:10">
      <c r="A39" s="1" t="s">
        <v>142</v>
      </c>
      <c r="B39" s="1" t="s">
        <v>143</v>
      </c>
      <c r="D39" s="2">
        <v>8561</v>
      </c>
      <c r="F39" s="131">
        <f t="shared" si="0"/>
        <v>2.2793532291946781E-2</v>
      </c>
      <c r="H39" s="2">
        <v>34960530</v>
      </c>
      <c r="J39" s="131">
        <f t="shared" si="1"/>
        <v>7.0496060923533835E-3</v>
      </c>
    </row>
    <row r="40" spans="1:10">
      <c r="A40" s="1" t="s">
        <v>17</v>
      </c>
      <c r="B40" s="1" t="s">
        <v>134</v>
      </c>
      <c r="D40" s="2">
        <v>2336</v>
      </c>
      <c r="F40" s="131">
        <f t="shared" si="0"/>
        <v>6.2195644707379611E-3</v>
      </c>
      <c r="H40" s="2">
        <v>33963819</v>
      </c>
      <c r="J40" s="131">
        <f t="shared" si="1"/>
        <v>6.8486245872699187E-3</v>
      </c>
    </row>
    <row r="41" spans="1:10">
      <c r="A41" s="1" t="s">
        <v>158</v>
      </c>
      <c r="B41" s="1" t="s">
        <v>159</v>
      </c>
      <c r="D41" s="2">
        <v>367</v>
      </c>
      <c r="F41" s="131">
        <f t="shared" si="0"/>
        <v>9.7713191813391764E-4</v>
      </c>
      <c r="H41" s="2">
        <v>32647859</v>
      </c>
      <c r="J41" s="131">
        <f t="shared" si="1"/>
        <v>6.5832682087112017E-3</v>
      </c>
    </row>
    <row r="42" spans="1:10">
      <c r="A42" s="1" t="s">
        <v>140</v>
      </c>
      <c r="B42" s="1" t="s">
        <v>141</v>
      </c>
      <c r="D42" s="2">
        <v>1049</v>
      </c>
      <c r="F42" s="131">
        <f t="shared" si="0"/>
        <v>2.7929465452928601E-3</v>
      </c>
      <c r="H42" s="2">
        <v>28687863</v>
      </c>
      <c r="J42" s="131">
        <f t="shared" si="1"/>
        <v>5.7847559456735698E-3</v>
      </c>
    </row>
    <row r="43" spans="1:10">
      <c r="A43" s="1" t="s">
        <v>11</v>
      </c>
      <c r="B43" s="1" t="s">
        <v>151</v>
      </c>
      <c r="D43" s="2">
        <v>1269</v>
      </c>
      <c r="F43" s="131">
        <f t="shared" si="0"/>
        <v>3.3786931992150996E-3</v>
      </c>
      <c r="H43" s="2">
        <v>26322216</v>
      </c>
      <c r="J43" s="131">
        <f t="shared" si="1"/>
        <v>5.3077357316334076E-3</v>
      </c>
    </row>
    <row r="44" spans="1:10">
      <c r="A44" s="1" t="s">
        <v>165</v>
      </c>
      <c r="B44" s="1" t="s">
        <v>166</v>
      </c>
      <c r="D44" s="2">
        <v>1725</v>
      </c>
      <c r="F44" s="131">
        <f t="shared" si="0"/>
        <v>4.5927862637084689E-3</v>
      </c>
      <c r="H44" s="2">
        <v>24729082</v>
      </c>
      <c r="J44" s="131">
        <f t="shared" si="1"/>
        <v>4.9864886809641157E-3</v>
      </c>
    </row>
    <row r="45" spans="1:10">
      <c r="A45" s="1" t="s">
        <v>147</v>
      </c>
      <c r="B45" s="1" t="s">
        <v>148</v>
      </c>
      <c r="D45" s="2">
        <v>2681</v>
      </c>
      <c r="F45" s="131">
        <f t="shared" si="0"/>
        <v>7.1381217234796545E-3</v>
      </c>
      <c r="H45" s="2">
        <v>23002119</v>
      </c>
      <c r="J45" s="131">
        <f t="shared" si="1"/>
        <v>4.6382557197913619E-3</v>
      </c>
    </row>
    <row r="46" spans="1:10">
      <c r="A46" s="1" t="s">
        <v>12</v>
      </c>
      <c r="B46" s="1" t="s">
        <v>167</v>
      </c>
      <c r="D46" s="2">
        <v>453</v>
      </c>
      <c r="F46" s="131">
        <f t="shared" si="0"/>
        <v>1.2061056101217021E-3</v>
      </c>
      <c r="H46" s="2">
        <v>22299467</v>
      </c>
      <c r="J46" s="131">
        <f t="shared" si="1"/>
        <v>4.4965696578236434E-3</v>
      </c>
    </row>
    <row r="47" spans="1:10">
      <c r="A47" s="1" t="s">
        <v>18</v>
      </c>
      <c r="B47" s="1" t="s">
        <v>164</v>
      </c>
      <c r="D47" s="2">
        <v>1435</v>
      </c>
      <c r="F47" s="131">
        <f t="shared" si="0"/>
        <v>3.8206656744473348E-3</v>
      </c>
      <c r="H47" s="2">
        <v>20514102</v>
      </c>
      <c r="J47" s="131">
        <f t="shared" si="1"/>
        <v>4.1365602420317636E-3</v>
      </c>
    </row>
    <row r="48" spans="1:10">
      <c r="A48" s="1" t="s">
        <v>162</v>
      </c>
      <c r="B48" s="1" t="s">
        <v>163</v>
      </c>
      <c r="D48" s="2">
        <v>7117</v>
      </c>
      <c r="F48" s="131">
        <f t="shared" si="0"/>
        <v>1.8948904254384447E-2</v>
      </c>
      <c r="H48" s="2">
        <v>20210022</v>
      </c>
      <c r="J48" s="131">
        <f t="shared" si="1"/>
        <v>4.0752441172315157E-3</v>
      </c>
    </row>
    <row r="49" spans="1:10">
      <c r="A49" s="1" t="s">
        <v>152</v>
      </c>
      <c r="B49" s="1" t="s">
        <v>153</v>
      </c>
      <c r="D49" s="2">
        <v>9104</v>
      </c>
      <c r="F49" s="131">
        <f t="shared" si="0"/>
        <v>2.4239261533218492E-2</v>
      </c>
      <c r="H49" s="2">
        <v>18049714</v>
      </c>
      <c r="J49" s="131">
        <f t="shared" si="1"/>
        <v>3.6396294272322575E-3</v>
      </c>
    </row>
    <row r="50" spans="1:10">
      <c r="A50" s="1" t="s">
        <v>2</v>
      </c>
      <c r="B50" s="1" t="s">
        <v>173</v>
      </c>
      <c r="D50" s="2">
        <v>2208</v>
      </c>
      <c r="F50" s="131">
        <f t="shared" si="0"/>
        <v>5.8787664175468397E-3</v>
      </c>
      <c r="H50" s="2">
        <v>17422750</v>
      </c>
      <c r="J50" s="131">
        <f t="shared" si="1"/>
        <v>3.5132054504193704E-3</v>
      </c>
    </row>
    <row r="51" spans="1:10">
      <c r="A51" s="1" t="s">
        <v>154</v>
      </c>
      <c r="B51" s="1" t="s">
        <v>155</v>
      </c>
      <c r="D51" s="2">
        <v>478</v>
      </c>
      <c r="F51" s="131">
        <f t="shared" si="0"/>
        <v>1.272667729885593E-3</v>
      </c>
      <c r="H51" s="2">
        <v>17206811</v>
      </c>
      <c r="J51" s="131">
        <f t="shared" si="1"/>
        <v>3.4696624924042403E-3</v>
      </c>
    </row>
    <row r="52" spans="1:10">
      <c r="A52" s="1" t="s">
        <v>156</v>
      </c>
      <c r="B52" s="1" t="s">
        <v>157</v>
      </c>
      <c r="D52" s="2">
        <v>2224</v>
      </c>
      <c r="F52" s="131">
        <f t="shared" si="0"/>
        <v>5.9213661741957298E-3</v>
      </c>
      <c r="H52" s="2">
        <v>14077833</v>
      </c>
      <c r="J52" s="131">
        <f t="shared" si="1"/>
        <v>2.8387206167622032E-3</v>
      </c>
    </row>
    <row r="53" spans="1:10">
      <c r="A53" s="1" t="s">
        <v>160</v>
      </c>
      <c r="B53" s="1" t="s">
        <v>161</v>
      </c>
      <c r="D53" s="2">
        <v>938</v>
      </c>
      <c r="F53" s="131">
        <f t="shared" si="0"/>
        <v>2.4974107335411846E-3</v>
      </c>
      <c r="H53" s="2">
        <v>13837478</v>
      </c>
      <c r="J53" s="131">
        <f t="shared" si="1"/>
        <v>2.7902543013966297E-3</v>
      </c>
    </row>
    <row r="54" spans="1:10">
      <c r="A54" s="1" t="s">
        <v>169</v>
      </c>
      <c r="B54" s="1" t="s">
        <v>170</v>
      </c>
      <c r="D54" s="2">
        <v>2936</v>
      </c>
      <c r="F54" s="131">
        <f t="shared" si="0"/>
        <v>7.8170553450713411E-3</v>
      </c>
      <c r="H54" s="2">
        <v>11652982</v>
      </c>
      <c r="J54" s="131">
        <f t="shared" si="1"/>
        <v>2.3497622290418454E-3</v>
      </c>
    </row>
    <row r="55" spans="1:10">
      <c r="A55" s="1" t="s">
        <v>191</v>
      </c>
      <c r="B55" s="1" t="s">
        <v>490</v>
      </c>
      <c r="D55" s="2">
        <v>14</v>
      </c>
      <c r="F55" s="131">
        <f t="shared" si="0"/>
        <v>3.7274787067778874E-5</v>
      </c>
      <c r="H55" s="2">
        <v>11265160</v>
      </c>
      <c r="J55" s="131">
        <f t="shared" si="1"/>
        <v>2.2715599725557831E-3</v>
      </c>
    </row>
    <row r="56" spans="1:10">
      <c r="A56" s="1" t="s">
        <v>174</v>
      </c>
      <c r="B56" s="1" t="s">
        <v>175</v>
      </c>
      <c r="D56" s="2">
        <v>7638</v>
      </c>
      <c r="F56" s="131">
        <f t="shared" si="0"/>
        <v>2.0336058830263931E-2</v>
      </c>
      <c r="H56" s="2">
        <v>10678723</v>
      </c>
      <c r="J56" s="131">
        <f t="shared" si="1"/>
        <v>2.1533080510894487E-3</v>
      </c>
    </row>
    <row r="57" spans="1:10">
      <c r="A57" s="1" t="s">
        <v>171</v>
      </c>
      <c r="B57" s="1" t="s">
        <v>172</v>
      </c>
      <c r="D57" s="2">
        <v>1818</v>
      </c>
      <c r="F57" s="131">
        <f t="shared" si="0"/>
        <v>4.8403973492301428E-3</v>
      </c>
      <c r="H57" s="2">
        <v>9012555</v>
      </c>
      <c r="J57" s="131">
        <f t="shared" si="1"/>
        <v>1.8173340803377394E-3</v>
      </c>
    </row>
    <row r="58" spans="1:10">
      <c r="A58" s="1" t="s">
        <v>183</v>
      </c>
      <c r="B58" s="1" t="s">
        <v>184</v>
      </c>
      <c r="D58" s="2">
        <v>1933</v>
      </c>
      <c r="F58" s="131">
        <f t="shared" si="0"/>
        <v>5.1465831001440403E-3</v>
      </c>
      <c r="H58" s="2">
        <v>8686201</v>
      </c>
      <c r="J58" s="131">
        <f t="shared" si="1"/>
        <v>1.751526521165613E-3</v>
      </c>
    </row>
    <row r="59" spans="1:10">
      <c r="A59" s="1" t="s">
        <v>181</v>
      </c>
      <c r="B59" s="1" t="s">
        <v>182</v>
      </c>
      <c r="D59" s="2">
        <v>1536</v>
      </c>
      <c r="F59" s="131">
        <f t="shared" si="0"/>
        <v>4.0895766382934538E-3</v>
      </c>
      <c r="H59" s="2">
        <v>8325224</v>
      </c>
      <c r="J59" s="131">
        <f t="shared" si="1"/>
        <v>1.6787374170416354E-3</v>
      </c>
    </row>
    <row r="60" spans="1:10">
      <c r="A60" s="1" t="s">
        <v>15</v>
      </c>
      <c r="B60" s="1" t="s">
        <v>178</v>
      </c>
      <c r="D60" s="2">
        <v>1473</v>
      </c>
      <c r="F60" s="131">
        <f t="shared" si="0"/>
        <v>3.9218400964884485E-3</v>
      </c>
      <c r="H60" s="2">
        <v>8108557</v>
      </c>
      <c r="J60" s="131">
        <f t="shared" si="1"/>
        <v>1.6350476616743131E-3</v>
      </c>
    </row>
    <row r="61" spans="1:10">
      <c r="A61" s="1" t="s">
        <v>179</v>
      </c>
      <c r="B61" s="1" t="s">
        <v>180</v>
      </c>
      <c r="D61" s="2">
        <v>632</v>
      </c>
      <c r="F61" s="131">
        <f t="shared" si="0"/>
        <v>1.6826903876311606E-3</v>
      </c>
      <c r="H61" s="2">
        <v>7769441</v>
      </c>
      <c r="J61" s="131">
        <f t="shared" si="1"/>
        <v>1.5666667126551046E-3</v>
      </c>
    </row>
    <row r="62" spans="1:10">
      <c r="A62" s="1" t="s">
        <v>176</v>
      </c>
      <c r="B62" s="1" t="s">
        <v>177</v>
      </c>
      <c r="D62" s="2">
        <v>2034</v>
      </c>
      <c r="F62" s="131">
        <f t="shared" si="0"/>
        <v>5.4154940639901594E-3</v>
      </c>
      <c r="H62" s="2">
        <v>5992364</v>
      </c>
      <c r="J62" s="131">
        <f t="shared" si="1"/>
        <v>1.2083285282574116E-3</v>
      </c>
    </row>
    <row r="63" spans="1:10">
      <c r="A63" s="1" t="s">
        <v>202</v>
      </c>
      <c r="B63" s="1" t="s">
        <v>203</v>
      </c>
      <c r="D63" s="2">
        <v>96</v>
      </c>
      <c r="F63" s="131">
        <f t="shared" si="0"/>
        <v>2.5559853989334086E-4</v>
      </c>
      <c r="H63" s="2">
        <v>5799779</v>
      </c>
      <c r="J63" s="131">
        <f t="shared" si="1"/>
        <v>1.1694947809058735E-3</v>
      </c>
    </row>
    <row r="64" spans="1:10">
      <c r="A64" s="1" t="s">
        <v>185</v>
      </c>
      <c r="B64" s="1" t="s">
        <v>186</v>
      </c>
      <c r="D64" s="2">
        <v>569</v>
      </c>
      <c r="F64" s="131">
        <f t="shared" si="0"/>
        <v>1.5149538458261557E-3</v>
      </c>
      <c r="H64" s="2">
        <v>5745587</v>
      </c>
      <c r="J64" s="131">
        <f t="shared" si="1"/>
        <v>1.1585672505350004E-3</v>
      </c>
    </row>
    <row r="65" spans="1:10">
      <c r="A65" s="1" t="s">
        <v>0</v>
      </c>
      <c r="B65" s="1" t="s">
        <v>168</v>
      </c>
      <c r="D65" s="2">
        <v>267</v>
      </c>
      <c r="F65" s="131">
        <f t="shared" si="0"/>
        <v>7.1088343907835423E-4</v>
      </c>
      <c r="H65" s="2">
        <v>4637235</v>
      </c>
      <c r="J65" s="131">
        <f t="shared" si="1"/>
        <v>9.3507392787450132E-4</v>
      </c>
    </row>
    <row r="66" spans="1:10">
      <c r="A66" s="1" t="s">
        <v>1</v>
      </c>
      <c r="B66" s="1" t="s">
        <v>204</v>
      </c>
      <c r="D66" s="2">
        <v>619</v>
      </c>
      <c r="F66" s="131">
        <f t="shared" si="0"/>
        <v>1.6480780853539373E-3</v>
      </c>
      <c r="H66" s="2">
        <v>4001197</v>
      </c>
      <c r="J66" s="131">
        <f t="shared" si="1"/>
        <v>8.068202269217909E-4</v>
      </c>
    </row>
    <row r="67" spans="1:10">
      <c r="A67" s="1" t="s">
        <v>189</v>
      </c>
      <c r="B67" s="1" t="s">
        <v>190</v>
      </c>
      <c r="D67" s="2">
        <v>134</v>
      </c>
      <c r="F67" s="131">
        <f t="shared" si="0"/>
        <v>3.5677296193445493E-4</v>
      </c>
      <c r="H67" s="2">
        <v>3939077</v>
      </c>
      <c r="J67" s="131">
        <f t="shared" si="1"/>
        <v>7.9429405725396868E-4</v>
      </c>
    </row>
    <row r="68" spans="1:10">
      <c r="A68" s="1" t="s">
        <v>187</v>
      </c>
      <c r="B68" s="1" t="s">
        <v>188</v>
      </c>
      <c r="D68" s="2">
        <v>268</v>
      </c>
      <c r="F68" s="131">
        <f t="shared" si="0"/>
        <v>7.1354592386890987E-4</v>
      </c>
      <c r="H68" s="2">
        <v>3409848</v>
      </c>
      <c r="J68" s="131">
        <f t="shared" si="1"/>
        <v>6.8757782661758849E-4</v>
      </c>
    </row>
    <row r="69" spans="1:10">
      <c r="A69" s="1" t="s">
        <v>211</v>
      </c>
      <c r="B69" s="1" t="s">
        <v>212</v>
      </c>
      <c r="D69" s="2">
        <v>17</v>
      </c>
      <c r="F69" s="131">
        <f t="shared" si="0"/>
        <v>4.5262241439445776E-5</v>
      </c>
      <c r="H69" s="2">
        <v>2624932</v>
      </c>
      <c r="J69" s="131">
        <f t="shared" si="1"/>
        <v>5.2930366385215983E-4</v>
      </c>
    </row>
    <row r="70" spans="1:10">
      <c r="A70" s="1" t="s">
        <v>194</v>
      </c>
      <c r="B70" s="1" t="s">
        <v>195</v>
      </c>
      <c r="D70" s="2">
        <v>809</v>
      </c>
      <c r="F70" s="131">
        <f t="shared" ref="F70:F81" si="2">D70/D$83</f>
        <v>2.1539501955595078E-3</v>
      </c>
      <c r="H70" s="2">
        <v>2422561</v>
      </c>
      <c r="J70" s="131">
        <f t="shared" ref="J70:J81" si="3">H70/H$83</f>
        <v>4.8849662132403903E-4</v>
      </c>
    </row>
    <row r="71" spans="1:10">
      <c r="A71" s="1" t="s">
        <v>196</v>
      </c>
      <c r="B71" s="1" t="s">
        <v>197</v>
      </c>
      <c r="D71" s="2">
        <v>343</v>
      </c>
      <c r="F71" s="131">
        <f t="shared" si="2"/>
        <v>9.1323228316058248E-4</v>
      </c>
      <c r="H71" s="2">
        <v>2025300</v>
      </c>
      <c r="J71" s="131">
        <f t="shared" si="3"/>
        <v>4.0839104037734288E-4</v>
      </c>
    </row>
    <row r="72" spans="1:10">
      <c r="A72" s="1" t="s">
        <v>200</v>
      </c>
      <c r="B72" s="1" t="s">
        <v>201</v>
      </c>
      <c r="D72" s="2">
        <v>162</v>
      </c>
      <c r="F72" s="131">
        <f t="shared" si="2"/>
        <v>4.313225360700127E-4</v>
      </c>
      <c r="H72" s="2">
        <v>1582828</v>
      </c>
      <c r="J72" s="131">
        <f t="shared" si="3"/>
        <v>3.1916890024114399E-4</v>
      </c>
    </row>
    <row r="73" spans="1:10">
      <c r="A73" s="1" t="s">
        <v>206</v>
      </c>
      <c r="B73" s="1" t="s">
        <v>489</v>
      </c>
      <c r="D73" s="2">
        <v>102</v>
      </c>
      <c r="F73" s="131">
        <f t="shared" si="2"/>
        <v>2.7157344863667468E-4</v>
      </c>
      <c r="H73" s="2">
        <v>889363</v>
      </c>
      <c r="J73" s="131">
        <f t="shared" si="3"/>
        <v>1.793353482659926E-4</v>
      </c>
    </row>
    <row r="74" spans="1:10">
      <c r="A74" s="1" t="s">
        <v>209</v>
      </c>
      <c r="B74" s="1" t="s">
        <v>497</v>
      </c>
      <c r="D74" s="2">
        <v>11</v>
      </c>
      <c r="F74" s="131">
        <f t="shared" si="2"/>
        <v>2.9287332696111972E-5</v>
      </c>
      <c r="H74" s="2">
        <v>768280</v>
      </c>
      <c r="J74" s="131">
        <f t="shared" si="3"/>
        <v>1.5491960129418111E-4</v>
      </c>
    </row>
    <row r="75" spans="1:10">
      <c r="A75" s="1" t="s">
        <v>198</v>
      </c>
      <c r="B75" s="1" t="s">
        <v>199</v>
      </c>
      <c r="D75" s="2">
        <v>159</v>
      </c>
      <c r="F75" s="131">
        <f t="shared" si="2"/>
        <v>4.2333508169834579E-4</v>
      </c>
      <c r="H75" s="2">
        <v>466965</v>
      </c>
      <c r="J75" s="131">
        <f t="shared" si="3"/>
        <v>9.4161024129662727E-5</v>
      </c>
    </row>
    <row r="76" spans="1:10">
      <c r="A76" s="1" t="s">
        <v>208</v>
      </c>
      <c r="B76" s="1" t="s">
        <v>492</v>
      </c>
      <c r="D76" s="2">
        <v>116</v>
      </c>
      <c r="F76" s="131">
        <f t="shared" si="2"/>
        <v>3.0884823570445354E-4</v>
      </c>
      <c r="H76" s="2">
        <v>336722</v>
      </c>
      <c r="J76" s="131">
        <f t="shared" si="3"/>
        <v>6.7898211572576725E-5</v>
      </c>
    </row>
    <row r="77" spans="1:10">
      <c r="A77" s="1" t="s">
        <v>192</v>
      </c>
      <c r="B77" s="1" t="s">
        <v>193</v>
      </c>
      <c r="D77" s="2">
        <v>28</v>
      </c>
      <c r="F77" s="131">
        <f t="shared" si="2"/>
        <v>7.4549574135557748E-5</v>
      </c>
      <c r="H77" s="2">
        <v>332743</v>
      </c>
      <c r="J77" s="131">
        <f t="shared" si="3"/>
        <v>6.7095867253383793E-5</v>
      </c>
    </row>
    <row r="78" spans="1:10">
      <c r="A78" s="1" t="s">
        <v>205</v>
      </c>
      <c r="B78" s="1" t="s">
        <v>491</v>
      </c>
      <c r="D78" s="2">
        <v>10</v>
      </c>
      <c r="F78" s="131">
        <f t="shared" si="2"/>
        <v>2.6624847905556339E-5</v>
      </c>
      <c r="H78" s="2">
        <v>219202</v>
      </c>
      <c r="J78" s="131">
        <f t="shared" si="3"/>
        <v>4.4200924718705529E-5</v>
      </c>
    </row>
    <row r="79" spans="1:10">
      <c r="A79" s="1" t="s">
        <v>207</v>
      </c>
      <c r="B79" s="1" t="s">
        <v>493</v>
      </c>
      <c r="D79" s="2">
        <v>43</v>
      </c>
      <c r="F79" s="131">
        <f t="shared" si="2"/>
        <v>1.1448684599389226E-4</v>
      </c>
      <c r="H79" s="2">
        <v>146041</v>
      </c>
      <c r="J79" s="131">
        <f t="shared" si="3"/>
        <v>2.9448395757540874E-5</v>
      </c>
    </row>
    <row r="80" spans="1:10">
      <c r="A80" s="1" t="s">
        <v>210</v>
      </c>
      <c r="B80" s="1" t="s">
        <v>494</v>
      </c>
      <c r="D80" s="2">
        <v>31</v>
      </c>
      <c r="F80" s="131">
        <f t="shared" si="2"/>
        <v>8.2537028507224656E-5</v>
      </c>
      <c r="H80" s="2">
        <v>139899</v>
      </c>
      <c r="J80" s="131">
        <f t="shared" si="3"/>
        <v>2.8209893920777116E-5</v>
      </c>
    </row>
    <row r="81" spans="1:10">
      <c r="A81" s="1" t="s">
        <v>498</v>
      </c>
      <c r="B81" s="1" t="s">
        <v>499</v>
      </c>
      <c r="D81" s="2">
        <v>60</v>
      </c>
      <c r="F81" s="131">
        <f t="shared" si="2"/>
        <v>1.5974908743333804E-4</v>
      </c>
      <c r="H81" s="2">
        <v>97653</v>
      </c>
      <c r="J81" s="131">
        <f t="shared" si="3"/>
        <v>1.9691211309913921E-5</v>
      </c>
    </row>
    <row r="82" spans="1:10" ht="12.75" customHeight="1">
      <c r="A82" s="1" t="s">
        <v>495</v>
      </c>
      <c r="B82" s="1" t="s">
        <v>496</v>
      </c>
      <c r="D82" s="1">
        <v>19</v>
      </c>
      <c r="H82" s="1">
        <v>65172</v>
      </c>
    </row>
    <row r="83" spans="1:10" ht="24" customHeight="1">
      <c r="B83" s="1" t="s">
        <v>67</v>
      </c>
      <c r="D83" s="24">
        <f>SUM(D6:D82)</f>
        <v>375589</v>
      </c>
      <c r="E83" s="21"/>
      <c r="F83" s="25">
        <f>SUM(F6:F82)</f>
        <v>0.9999494127889792</v>
      </c>
      <c r="G83" s="21"/>
      <c r="H83" s="24">
        <f>SUM(H6:H82)</f>
        <v>4959217514</v>
      </c>
      <c r="J83" s="25">
        <f>SUM(J6:J82)</f>
        <v>0.99998685841066337</v>
      </c>
    </row>
    <row r="84" spans="1:10" ht="10.5" customHeight="1"/>
    <row r="85" spans="1:10" ht="14.25" customHeight="1">
      <c r="A85" s="132" t="s">
        <v>83</v>
      </c>
      <c r="B85" s="204" t="s">
        <v>84</v>
      </c>
      <c r="C85" s="204"/>
      <c r="D85" s="204"/>
      <c r="E85" s="204"/>
      <c r="F85" s="204"/>
      <c r="G85" s="204"/>
      <c r="H85" s="204"/>
      <c r="I85" s="204"/>
      <c r="J85" s="204"/>
    </row>
  </sheetData>
  <autoFilter ref="A4:D81" xr:uid="{8C20C364-9B6D-4C2E-AF9F-237C2171F0B0}">
    <filterColumn colId="2" showButton="0"/>
  </autoFilter>
  <mergeCells count="3">
    <mergeCell ref="C4:D4"/>
    <mergeCell ref="C5:D5"/>
    <mergeCell ref="B85:J85"/>
  </mergeCells>
  <printOptions horizontalCentered="1"/>
  <pageMargins left="0.65" right="0.5" top="0.75" bottom="0.6" header="0" footer="0"/>
  <pageSetup scale="67" orientation="portrait" r:id="rId1"/>
  <headerFooter alignWithMargins="0"/>
  <colBreaks count="1" manualBreakCount="1">
    <brk id="11"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8A264D-E78A-48D7-AAFF-AA89A846CC29}">
  <sheetPr>
    <pageSetUpPr fitToPage="1"/>
  </sheetPr>
  <dimension ref="A1:Q83"/>
  <sheetViews>
    <sheetView zoomScaleNormal="100" workbookViewId="0">
      <selection activeCell="J1" sqref="J1"/>
    </sheetView>
  </sheetViews>
  <sheetFormatPr defaultRowHeight="12.75"/>
  <cols>
    <col min="1" max="1" width="8" style="1" customWidth="1"/>
    <col min="2" max="2" width="54.85546875" style="1" customWidth="1"/>
    <col min="3" max="3" width="1.42578125" style="1" customWidth="1"/>
    <col min="4" max="4" width="8.42578125" style="1" customWidth="1"/>
    <col min="5" max="5" width="1.28515625" style="1" customWidth="1"/>
    <col min="6" max="6" width="9.85546875" style="1" customWidth="1"/>
    <col min="7" max="7" width="1.7109375" style="1" customWidth="1"/>
    <col min="8" max="8" width="13.7109375" style="1" customWidth="1"/>
    <col min="9" max="9" width="1.28515625" style="1" customWidth="1"/>
    <col min="10" max="10" width="9.140625" style="1"/>
    <col min="11" max="11" width="1.42578125" style="1" customWidth="1"/>
    <col min="12" max="12" width="9.140625" style="1"/>
    <col min="13" max="13" width="17.5703125" style="1" bestFit="1" customWidth="1"/>
    <col min="14" max="14" width="17.140625" style="1" customWidth="1"/>
    <col min="15" max="15" width="14" style="1" customWidth="1"/>
    <col min="16" max="16" width="12.85546875" style="1" customWidth="1"/>
    <col min="17" max="16384" width="9.140625" style="1"/>
  </cols>
  <sheetData>
    <row r="1" spans="1:10">
      <c r="A1" s="17" t="s">
        <v>513</v>
      </c>
      <c r="B1" s="18"/>
      <c r="C1" s="18"/>
      <c r="D1" s="18"/>
      <c r="E1" s="18"/>
      <c r="F1" s="18"/>
      <c r="G1" s="18"/>
      <c r="H1" s="18"/>
      <c r="I1" s="18"/>
      <c r="J1" s="127" t="s">
        <v>468</v>
      </c>
    </row>
    <row r="3" spans="1:10">
      <c r="J3" s="128" t="s">
        <v>76</v>
      </c>
    </row>
    <row r="4" spans="1:10">
      <c r="C4" s="200" t="s">
        <v>77</v>
      </c>
      <c r="D4" s="200"/>
      <c r="F4" s="128" t="s">
        <v>76</v>
      </c>
      <c r="H4" s="128" t="s">
        <v>31</v>
      </c>
      <c r="J4" s="128" t="s">
        <v>78</v>
      </c>
    </row>
    <row r="5" spans="1:10">
      <c r="A5" s="129" t="s">
        <v>213</v>
      </c>
      <c r="B5" s="10"/>
      <c r="C5" s="203" t="s">
        <v>80</v>
      </c>
      <c r="D5" s="203"/>
      <c r="E5" s="10"/>
      <c r="F5" s="130" t="s">
        <v>80</v>
      </c>
      <c r="G5" s="10"/>
      <c r="H5" s="130" t="s">
        <v>81</v>
      </c>
      <c r="I5" s="10"/>
      <c r="J5" s="130" t="s">
        <v>82</v>
      </c>
    </row>
    <row r="6" spans="1:10" ht="16.5" customHeight="1">
      <c r="A6" s="1" t="s">
        <v>200</v>
      </c>
      <c r="B6" s="1" t="s">
        <v>214</v>
      </c>
      <c r="D6" s="2">
        <v>105969</v>
      </c>
      <c r="F6" s="131">
        <f t="shared" ref="F6:F58" si="0">D6/D$61</f>
        <v>0.28214009957666603</v>
      </c>
      <c r="H6" s="2">
        <v>1338428582</v>
      </c>
      <c r="J6" s="131">
        <f t="shared" ref="J6:J58" si="1">H6/H$61</f>
        <v>0.26988281866270936</v>
      </c>
    </row>
    <row r="7" spans="1:10">
      <c r="A7" s="1" t="s">
        <v>17</v>
      </c>
      <c r="B7" s="1" t="s">
        <v>217</v>
      </c>
      <c r="D7" s="2">
        <v>34075</v>
      </c>
      <c r="F7" s="131">
        <f t="shared" si="0"/>
        <v>9.0723927687105618E-2</v>
      </c>
      <c r="H7" s="2">
        <v>552229432</v>
      </c>
      <c r="J7" s="131">
        <f t="shared" si="1"/>
        <v>0.11135240061442964</v>
      </c>
    </row>
    <row r="8" spans="1:10">
      <c r="A8" s="1" t="s">
        <v>140</v>
      </c>
      <c r="B8" s="1" t="s">
        <v>216</v>
      </c>
      <c r="D8" s="2">
        <v>11375</v>
      </c>
      <c r="F8" s="131">
        <f t="shared" si="0"/>
        <v>3.0285683857397695E-2</v>
      </c>
      <c r="H8" s="2">
        <v>551950058</v>
      </c>
      <c r="J8" s="131">
        <f t="shared" si="1"/>
        <v>0.11129606720703303</v>
      </c>
    </row>
    <row r="9" spans="1:10">
      <c r="A9" s="1" t="s">
        <v>19</v>
      </c>
      <c r="B9" s="1" t="s">
        <v>215</v>
      </c>
      <c r="D9" s="2">
        <v>30200</v>
      </c>
      <c r="F9" s="131">
        <f t="shared" si="0"/>
        <v>8.0406826592827288E-2</v>
      </c>
      <c r="H9" s="2">
        <v>400101569</v>
      </c>
      <c r="J9" s="131">
        <f t="shared" si="1"/>
        <v>8.0677101972626952E-2</v>
      </c>
    </row>
    <row r="10" spans="1:10">
      <c r="A10" s="1" t="s">
        <v>120</v>
      </c>
      <c r="B10" s="1" t="s">
        <v>219</v>
      </c>
      <c r="D10" s="2">
        <v>45899</v>
      </c>
      <c r="F10" s="131">
        <f t="shared" si="0"/>
        <v>0.12220506403258873</v>
      </c>
      <c r="H10" s="2">
        <v>382346015</v>
      </c>
      <c r="J10" s="131">
        <f t="shared" si="1"/>
        <v>7.7096844478964185E-2</v>
      </c>
    </row>
    <row r="11" spans="1:10">
      <c r="A11" s="1" t="s">
        <v>165</v>
      </c>
      <c r="B11" s="1" t="s">
        <v>218</v>
      </c>
      <c r="D11" s="2">
        <v>15801</v>
      </c>
      <c r="F11" s="131">
        <f t="shared" si="0"/>
        <v>4.2069810165339866E-2</v>
      </c>
      <c r="H11" s="2">
        <v>339505317</v>
      </c>
      <c r="J11" s="131">
        <f t="shared" si="1"/>
        <v>6.8458379576757017E-2</v>
      </c>
    </row>
    <row r="12" spans="1:10">
      <c r="A12" s="1" t="s">
        <v>136</v>
      </c>
      <c r="B12" s="1" t="s">
        <v>220</v>
      </c>
      <c r="D12" s="2">
        <v>10893</v>
      </c>
      <c r="F12" s="131">
        <f t="shared" si="0"/>
        <v>2.9002369605154558E-2</v>
      </c>
      <c r="H12" s="2">
        <v>237742611</v>
      </c>
      <c r="J12" s="131">
        <f t="shared" si="1"/>
        <v>4.793878943995239E-2</v>
      </c>
    </row>
    <row r="13" spans="1:10">
      <c r="A13" s="1" t="s">
        <v>209</v>
      </c>
      <c r="B13" s="1" t="s">
        <v>221</v>
      </c>
      <c r="D13" s="2">
        <v>39318</v>
      </c>
      <c r="F13" s="131">
        <f t="shared" si="0"/>
        <v>0.10468329827737692</v>
      </c>
      <c r="H13" s="2">
        <v>176902018</v>
      </c>
      <c r="J13" s="131">
        <f t="shared" si="1"/>
        <v>3.5670797745233261E-2</v>
      </c>
    </row>
    <row r="14" spans="1:10">
      <c r="A14" s="1" t="s">
        <v>222</v>
      </c>
      <c r="B14" s="1" t="s">
        <v>223</v>
      </c>
      <c r="D14" s="2">
        <v>12371</v>
      </c>
      <c r="F14" s="131">
        <f t="shared" si="0"/>
        <v>3.2937511648339947E-2</v>
      </c>
      <c r="H14" s="2">
        <v>172730491</v>
      </c>
      <c r="J14" s="131">
        <f t="shared" si="1"/>
        <v>3.4829644560051505E-2</v>
      </c>
    </row>
    <row r="15" spans="1:10">
      <c r="A15" s="1" t="s">
        <v>515</v>
      </c>
      <c r="B15" s="1" t="s">
        <v>517</v>
      </c>
      <c r="D15" s="2">
        <v>6800</v>
      </c>
      <c r="F15" s="131">
        <f t="shared" si="0"/>
        <v>1.8104848371894886E-2</v>
      </c>
      <c r="H15" s="2">
        <v>87467298</v>
      </c>
      <c r="J15" s="131">
        <f t="shared" si="1"/>
        <v>1.7637041858279117E-2</v>
      </c>
    </row>
    <row r="16" spans="1:10">
      <c r="A16" s="1" t="s">
        <v>152</v>
      </c>
      <c r="B16" s="1" t="s">
        <v>224</v>
      </c>
      <c r="D16" s="2">
        <v>1880</v>
      </c>
      <c r="F16" s="131">
        <f t="shared" si="0"/>
        <v>5.0054580792885861E-3</v>
      </c>
      <c r="H16" s="2">
        <v>86247091</v>
      </c>
      <c r="J16" s="131">
        <f t="shared" si="1"/>
        <v>1.739099742308043E-2</v>
      </c>
    </row>
    <row r="17" spans="1:10">
      <c r="A17" s="1" t="s">
        <v>130</v>
      </c>
      <c r="B17" s="1" t="s">
        <v>226</v>
      </c>
      <c r="D17" s="2">
        <v>4681</v>
      </c>
      <c r="F17" s="131">
        <f t="shared" si="0"/>
        <v>1.2463058121888229E-2</v>
      </c>
      <c r="H17" s="2">
        <v>84043197</v>
      </c>
      <c r="J17" s="131">
        <f t="shared" si="1"/>
        <v>1.6946600812941515E-2</v>
      </c>
    </row>
    <row r="18" spans="1:10">
      <c r="A18" s="1" t="s">
        <v>0</v>
      </c>
      <c r="B18" s="1" t="s">
        <v>229</v>
      </c>
      <c r="D18" s="2">
        <v>6421</v>
      </c>
      <c r="F18" s="131">
        <f t="shared" si="0"/>
        <v>1.7095769322931921E-2</v>
      </c>
      <c r="H18" s="2">
        <v>71171602</v>
      </c>
      <c r="J18" s="131">
        <f t="shared" si="1"/>
        <v>1.4351152399777819E-2</v>
      </c>
    </row>
    <row r="19" spans="1:10">
      <c r="A19" s="1" t="s">
        <v>2</v>
      </c>
      <c r="B19" s="1" t="s">
        <v>227</v>
      </c>
      <c r="D19" s="2">
        <v>592</v>
      </c>
      <c r="F19" s="131">
        <f t="shared" si="0"/>
        <v>1.5761867994355547E-3</v>
      </c>
      <c r="H19" s="2">
        <v>65625533</v>
      </c>
      <c r="J19" s="131">
        <f t="shared" si="1"/>
        <v>1.323283443022188E-2</v>
      </c>
    </row>
    <row r="20" spans="1:10">
      <c r="A20" s="1" t="s">
        <v>208</v>
      </c>
      <c r="B20" s="1" t="s">
        <v>225</v>
      </c>
      <c r="D20" s="2">
        <v>1798</v>
      </c>
      <c r="F20" s="131">
        <f t="shared" si="0"/>
        <v>4.7871349077451475E-3</v>
      </c>
      <c r="H20" s="2">
        <v>65239100</v>
      </c>
      <c r="J20" s="131">
        <f t="shared" si="1"/>
        <v>1.3154913479737958E-2</v>
      </c>
    </row>
    <row r="21" spans="1:10">
      <c r="A21" s="1" t="s">
        <v>118</v>
      </c>
      <c r="B21" s="1" t="s">
        <v>230</v>
      </c>
      <c r="D21" s="2">
        <v>3134</v>
      </c>
      <c r="F21" s="131">
        <f t="shared" si="0"/>
        <v>8.3442051172821427E-3</v>
      </c>
      <c r="H21" s="2">
        <v>49156425</v>
      </c>
      <c r="J21" s="131">
        <f t="shared" si="1"/>
        <v>9.9119779066269773E-3</v>
      </c>
    </row>
    <row r="22" spans="1:10">
      <c r="A22" s="1" t="s">
        <v>234</v>
      </c>
      <c r="B22" s="1" t="s">
        <v>235</v>
      </c>
      <c r="D22" s="2">
        <v>16082</v>
      </c>
      <c r="F22" s="131">
        <f t="shared" si="0"/>
        <v>4.2817966399531407E-2</v>
      </c>
      <c r="H22" s="2">
        <v>36435865</v>
      </c>
      <c r="J22" s="131">
        <f t="shared" si="1"/>
        <v>7.346984425511887E-3</v>
      </c>
    </row>
    <row r="23" spans="1:10">
      <c r="A23" s="1" t="s">
        <v>22</v>
      </c>
      <c r="B23" s="1" t="s">
        <v>231</v>
      </c>
      <c r="D23" s="2">
        <v>1956</v>
      </c>
      <c r="F23" s="131">
        <f t="shared" si="0"/>
        <v>5.2078063846215288E-3</v>
      </c>
      <c r="H23" s="2">
        <v>34298951</v>
      </c>
      <c r="J23" s="131">
        <f t="shared" si="1"/>
        <v>6.9160937666333799E-3</v>
      </c>
    </row>
    <row r="24" spans="1:10">
      <c r="A24" s="1" t="s">
        <v>160</v>
      </c>
      <c r="B24" s="1" t="s">
        <v>228</v>
      </c>
      <c r="D24" s="2">
        <v>1438</v>
      </c>
      <c r="F24" s="131">
        <f t="shared" si="0"/>
        <v>3.8286429351154184E-3</v>
      </c>
      <c r="H24" s="2">
        <v>33998420</v>
      </c>
      <c r="J24" s="131">
        <f t="shared" si="1"/>
        <v>6.8554942288871646E-3</v>
      </c>
    </row>
    <row r="25" spans="1:10">
      <c r="A25" s="1" t="s">
        <v>210</v>
      </c>
      <c r="B25" s="1" t="s">
        <v>232</v>
      </c>
      <c r="D25" s="2">
        <v>1356</v>
      </c>
      <c r="F25" s="131">
        <f t="shared" si="0"/>
        <v>3.6103197635719802E-3</v>
      </c>
      <c r="H25" s="2">
        <v>33476584</v>
      </c>
      <c r="J25" s="131">
        <f t="shared" si="1"/>
        <v>6.7502704071205778E-3</v>
      </c>
    </row>
    <row r="26" spans="1:10">
      <c r="A26" s="1" t="s">
        <v>154</v>
      </c>
      <c r="B26" s="1" t="s">
        <v>233</v>
      </c>
      <c r="D26" s="2">
        <v>591</v>
      </c>
      <c r="F26" s="131">
        <f t="shared" si="0"/>
        <v>1.5735243217338056E-3</v>
      </c>
      <c r="H26" s="2">
        <v>26872097</v>
      </c>
      <c r="J26" s="131">
        <f t="shared" si="1"/>
        <v>5.4185313876820183E-3</v>
      </c>
    </row>
    <row r="27" spans="1:10">
      <c r="A27" s="1" t="s">
        <v>205</v>
      </c>
      <c r="B27" s="1" t="s">
        <v>236</v>
      </c>
      <c r="D27" s="2">
        <v>1683</v>
      </c>
      <c r="F27" s="131">
        <f t="shared" si="0"/>
        <v>4.4809499720439841E-3</v>
      </c>
      <c r="H27" s="2">
        <v>18347607</v>
      </c>
      <c r="J27" s="131">
        <f t="shared" si="1"/>
        <v>3.6996399803987876E-3</v>
      </c>
    </row>
    <row r="28" spans="1:10">
      <c r="A28" s="1" t="s">
        <v>132</v>
      </c>
      <c r="B28" s="1" t="s">
        <v>246</v>
      </c>
      <c r="D28" s="2">
        <v>427</v>
      </c>
      <c r="F28" s="131">
        <f t="shared" si="0"/>
        <v>1.1368779786469288E-3</v>
      </c>
      <c r="H28" s="2">
        <v>15852525</v>
      </c>
      <c r="J28" s="131">
        <f t="shared" si="1"/>
        <v>3.1965277695489821E-3</v>
      </c>
    </row>
    <row r="29" spans="1:10">
      <c r="A29" s="1" t="s">
        <v>183</v>
      </c>
      <c r="B29" s="1" t="s">
        <v>239</v>
      </c>
      <c r="D29" s="2">
        <v>2907</v>
      </c>
      <c r="F29" s="131">
        <f t="shared" si="0"/>
        <v>7.7398226789850639E-3</v>
      </c>
      <c r="H29" s="2">
        <v>15401237</v>
      </c>
      <c r="J29" s="131">
        <f t="shared" si="1"/>
        <v>3.1055293561060623E-3</v>
      </c>
    </row>
    <row r="30" spans="1:10">
      <c r="A30" s="1" t="s">
        <v>241</v>
      </c>
      <c r="B30" s="1" t="s">
        <v>242</v>
      </c>
      <c r="D30" s="2">
        <v>1853</v>
      </c>
      <c r="F30" s="131">
        <f t="shared" si="0"/>
        <v>4.9335711813413563E-3</v>
      </c>
      <c r="H30" s="2">
        <v>14876273</v>
      </c>
      <c r="J30" s="131">
        <f t="shared" si="1"/>
        <v>2.9996747995598015E-3</v>
      </c>
    </row>
    <row r="31" spans="1:10">
      <c r="A31" s="1" t="s">
        <v>97</v>
      </c>
      <c r="B31" s="1" t="s">
        <v>238</v>
      </c>
      <c r="D31" s="2">
        <v>8037</v>
      </c>
      <c r="F31" s="131">
        <f t="shared" si="0"/>
        <v>2.1398333288958706E-2</v>
      </c>
      <c r="H31" s="2">
        <v>13001138</v>
      </c>
      <c r="J31" s="131">
        <f t="shared" si="1"/>
        <v>2.6215696649422417E-3</v>
      </c>
    </row>
    <row r="32" spans="1:10">
      <c r="A32" s="1" t="s">
        <v>179</v>
      </c>
      <c r="B32" s="1" t="s">
        <v>251</v>
      </c>
      <c r="D32" s="2">
        <v>486</v>
      </c>
      <c r="F32" s="131">
        <f t="shared" si="0"/>
        <v>1.2939641630501345E-3</v>
      </c>
      <c r="H32" s="2">
        <v>8351592</v>
      </c>
      <c r="J32" s="131">
        <f t="shared" si="1"/>
        <v>1.6840279859481769E-3</v>
      </c>
    </row>
    <row r="33" spans="1:10">
      <c r="A33" s="1" t="s">
        <v>15</v>
      </c>
      <c r="B33" s="1" t="s">
        <v>240</v>
      </c>
      <c r="D33" s="2">
        <v>460</v>
      </c>
      <c r="F33" s="131">
        <f t="shared" si="0"/>
        <v>1.224739742804654E-3</v>
      </c>
      <c r="H33" s="2">
        <v>7832902</v>
      </c>
      <c r="J33" s="131">
        <f t="shared" si="1"/>
        <v>1.5794385285092286E-3</v>
      </c>
    </row>
    <row r="34" spans="1:10">
      <c r="A34" s="1" t="s">
        <v>244</v>
      </c>
      <c r="B34" s="1" t="s">
        <v>245</v>
      </c>
      <c r="D34" s="2">
        <v>990</v>
      </c>
      <c r="F34" s="131">
        <f t="shared" si="0"/>
        <v>2.6358529247317553E-3</v>
      </c>
      <c r="H34" s="2">
        <v>7177593</v>
      </c>
      <c r="J34" s="131">
        <f t="shared" si="1"/>
        <v>1.4473010036584321E-3</v>
      </c>
    </row>
    <row r="35" spans="1:10">
      <c r="A35" s="1" t="s">
        <v>185</v>
      </c>
      <c r="B35" s="1" t="s">
        <v>243</v>
      </c>
      <c r="D35" s="2">
        <v>832</v>
      </c>
      <c r="F35" s="131">
        <f t="shared" si="0"/>
        <v>2.2151814478553744E-3</v>
      </c>
      <c r="H35" s="2">
        <v>4857527</v>
      </c>
      <c r="J35" s="131">
        <f t="shared" si="1"/>
        <v>9.7947929095421439E-4</v>
      </c>
    </row>
    <row r="36" spans="1:10">
      <c r="A36" s="1" t="s">
        <v>105</v>
      </c>
      <c r="B36" s="1" t="s">
        <v>248</v>
      </c>
      <c r="D36" s="2">
        <v>590</v>
      </c>
      <c r="F36" s="131">
        <f t="shared" si="0"/>
        <v>1.5708618440320563E-3</v>
      </c>
      <c r="H36" s="2">
        <v>3913512</v>
      </c>
      <c r="J36" s="131">
        <f t="shared" si="1"/>
        <v>7.8912663972857168E-4</v>
      </c>
    </row>
    <row r="37" spans="1:10">
      <c r="A37" s="1" t="s">
        <v>111</v>
      </c>
      <c r="B37" s="1" t="s">
        <v>237</v>
      </c>
      <c r="D37" s="2">
        <v>121</v>
      </c>
      <c r="F37" s="131">
        <f t="shared" si="0"/>
        <v>3.2215980191165901E-4</v>
      </c>
      <c r="H37" s="2">
        <v>3545036</v>
      </c>
      <c r="J37" s="131">
        <f t="shared" si="1"/>
        <v>7.1482656662272064E-4</v>
      </c>
    </row>
    <row r="38" spans="1:10">
      <c r="A38" s="1" t="s">
        <v>128</v>
      </c>
      <c r="B38" s="1" t="s">
        <v>249</v>
      </c>
      <c r="D38" s="2">
        <v>2172</v>
      </c>
      <c r="F38" s="131">
        <f t="shared" si="0"/>
        <v>5.782901568199366E-3</v>
      </c>
      <c r="H38" s="2">
        <v>2675474</v>
      </c>
      <c r="J38" s="131">
        <f t="shared" si="1"/>
        <v>5.3948673398756934E-4</v>
      </c>
    </row>
    <row r="39" spans="1:10">
      <c r="A39" s="1" t="s">
        <v>191</v>
      </c>
      <c r="B39" s="1" t="s">
        <v>247</v>
      </c>
      <c r="D39" s="2">
        <v>119</v>
      </c>
      <c r="F39" s="131">
        <f t="shared" si="0"/>
        <v>3.1683484650816049E-4</v>
      </c>
      <c r="H39" s="2">
        <v>2602099</v>
      </c>
      <c r="J39" s="131">
        <f t="shared" si="1"/>
        <v>5.2469128499186321E-4</v>
      </c>
    </row>
    <row r="40" spans="1:10">
      <c r="A40" s="1" t="s">
        <v>88</v>
      </c>
      <c r="B40" s="1" t="s">
        <v>260</v>
      </c>
      <c r="D40" s="2">
        <v>70</v>
      </c>
      <c r="F40" s="131">
        <f t="shared" si="0"/>
        <v>1.8637343912244735E-4</v>
      </c>
      <c r="H40" s="2">
        <v>2542990</v>
      </c>
      <c r="J40" s="131">
        <f t="shared" si="1"/>
        <v>5.1277245439987416E-4</v>
      </c>
    </row>
    <row r="41" spans="1:10">
      <c r="A41" s="1" t="s">
        <v>90</v>
      </c>
      <c r="B41" s="1" t="s">
        <v>250</v>
      </c>
      <c r="D41" s="2">
        <v>211</v>
      </c>
      <c r="F41" s="131">
        <f t="shared" si="0"/>
        <v>5.6178279506909133E-4</v>
      </c>
      <c r="H41" s="2">
        <v>2024269</v>
      </c>
      <c r="J41" s="131">
        <f t="shared" si="1"/>
        <v>4.0817674607276434E-4</v>
      </c>
    </row>
    <row r="42" spans="1:10">
      <c r="A42" s="1" t="s">
        <v>126</v>
      </c>
      <c r="B42" s="1" t="s">
        <v>265</v>
      </c>
      <c r="D42" s="2">
        <v>145</v>
      </c>
      <c r="F42" s="131">
        <f t="shared" si="0"/>
        <v>3.8605926675364094E-4</v>
      </c>
      <c r="H42" s="2">
        <v>1833863</v>
      </c>
      <c r="J42" s="131">
        <f t="shared" si="1"/>
        <v>3.6978298441720826E-4</v>
      </c>
    </row>
    <row r="43" spans="1:10">
      <c r="A43" s="1" t="s">
        <v>258</v>
      </c>
      <c r="B43" s="1" t="s">
        <v>259</v>
      </c>
      <c r="D43" s="2">
        <v>787</v>
      </c>
      <c r="F43" s="131">
        <f t="shared" si="0"/>
        <v>2.0953699512766578E-3</v>
      </c>
      <c r="H43" s="2">
        <v>1568417</v>
      </c>
      <c r="J43" s="131">
        <f t="shared" si="1"/>
        <v>3.1625804057919515E-4</v>
      </c>
    </row>
    <row r="44" spans="1:10">
      <c r="A44" s="1" t="s">
        <v>253</v>
      </c>
      <c r="B44" s="1" t="s">
        <v>254</v>
      </c>
      <c r="D44" s="2">
        <v>250</v>
      </c>
      <c r="F44" s="131">
        <f t="shared" si="0"/>
        <v>6.65619425437312E-4</v>
      </c>
      <c r="H44" s="2">
        <v>1255767</v>
      </c>
      <c r="J44" s="131">
        <f t="shared" si="1"/>
        <v>2.5321480884485067E-4</v>
      </c>
    </row>
    <row r="45" spans="1:10">
      <c r="A45" s="1" t="s">
        <v>255</v>
      </c>
      <c r="B45" s="1" t="s">
        <v>256</v>
      </c>
      <c r="D45" s="2">
        <v>118</v>
      </c>
      <c r="F45" s="131">
        <f t="shared" si="0"/>
        <v>3.1417236880641123E-4</v>
      </c>
      <c r="H45" s="2">
        <v>1234928</v>
      </c>
      <c r="J45" s="131">
        <f t="shared" si="1"/>
        <v>2.4901280050929335E-4</v>
      </c>
    </row>
    <row r="46" spans="1:10">
      <c r="A46" s="1" t="s">
        <v>122</v>
      </c>
      <c r="B46" s="1" t="s">
        <v>252</v>
      </c>
      <c r="D46" s="2">
        <v>185</v>
      </c>
      <c r="F46" s="131">
        <f t="shared" si="0"/>
        <v>4.9255837482361088E-4</v>
      </c>
      <c r="H46" s="2">
        <v>1150624</v>
      </c>
      <c r="J46" s="131">
        <f t="shared" si="1"/>
        <v>2.3201361097424718E-4</v>
      </c>
    </row>
    <row r="47" spans="1:10">
      <c r="A47" s="1" t="s">
        <v>156</v>
      </c>
      <c r="B47" s="1" t="s">
        <v>257</v>
      </c>
      <c r="D47" s="2">
        <v>215</v>
      </c>
      <c r="F47" s="131">
        <f t="shared" si="0"/>
        <v>5.7243270587608826E-4</v>
      </c>
      <c r="H47" s="2">
        <v>846817</v>
      </c>
      <c r="J47" s="131">
        <f t="shared" si="1"/>
        <v>1.7075349549842441E-4</v>
      </c>
    </row>
    <row r="48" spans="1:10">
      <c r="A48" s="1" t="s">
        <v>14</v>
      </c>
      <c r="B48" s="1" t="s">
        <v>261</v>
      </c>
      <c r="D48" s="2">
        <v>18</v>
      </c>
      <c r="F48" s="131">
        <f t="shared" si="0"/>
        <v>4.792459863148646E-5</v>
      </c>
      <c r="H48" s="2">
        <v>397700</v>
      </c>
      <c r="J48" s="131">
        <f t="shared" si="1"/>
        <v>8.0192845868379335E-5</v>
      </c>
    </row>
    <row r="49" spans="1:10">
      <c r="A49" s="1" t="s">
        <v>1</v>
      </c>
      <c r="B49" s="1" t="s">
        <v>262</v>
      </c>
      <c r="D49" s="2">
        <v>50</v>
      </c>
      <c r="F49" s="131">
        <f t="shared" si="0"/>
        <v>1.3312388508746238E-4</v>
      </c>
      <c r="H49" s="2">
        <v>354441</v>
      </c>
      <c r="J49" s="131">
        <f t="shared" si="1"/>
        <v>7.1470033901016439E-5</v>
      </c>
    </row>
    <row r="50" spans="1:10">
      <c r="A50" s="1" t="s">
        <v>149</v>
      </c>
      <c r="B50" s="1" t="s">
        <v>267</v>
      </c>
      <c r="D50" s="2">
        <v>14</v>
      </c>
      <c r="F50" s="131">
        <f t="shared" si="0"/>
        <v>3.7274687824489472E-5</v>
      </c>
      <c r="H50" s="2">
        <v>327486</v>
      </c>
      <c r="J50" s="131">
        <f t="shared" si="1"/>
        <v>6.6034785823615975E-5</v>
      </c>
    </row>
    <row r="51" spans="1:10">
      <c r="A51" s="1" t="s">
        <v>103</v>
      </c>
      <c r="B51" s="1" t="s">
        <v>271</v>
      </c>
      <c r="D51" s="2">
        <v>29</v>
      </c>
      <c r="F51" s="131">
        <f t="shared" si="0"/>
        <v>7.7211853350728191E-5</v>
      </c>
      <c r="H51" s="2">
        <v>323073</v>
      </c>
      <c r="J51" s="131">
        <f t="shared" si="1"/>
        <v>6.5144941647560773E-5</v>
      </c>
    </row>
    <row r="52" spans="1:10">
      <c r="A52" s="1" t="s">
        <v>187</v>
      </c>
      <c r="B52" s="1" t="s">
        <v>269</v>
      </c>
      <c r="D52" s="2">
        <v>74</v>
      </c>
      <c r="F52" s="131">
        <f t="shared" si="0"/>
        <v>1.9702334992944434E-4</v>
      </c>
      <c r="H52" s="2">
        <v>276960</v>
      </c>
      <c r="J52" s="131">
        <f t="shared" si="1"/>
        <v>5.5846644686211567E-5</v>
      </c>
    </row>
    <row r="53" spans="1:10">
      <c r="A53" s="1" t="s">
        <v>206</v>
      </c>
      <c r="B53" s="1" t="s">
        <v>266</v>
      </c>
      <c r="D53" s="2">
        <v>28</v>
      </c>
      <c r="F53" s="131">
        <f t="shared" si="0"/>
        <v>7.4549375648978944E-5</v>
      </c>
      <c r="H53" s="2">
        <v>259213</v>
      </c>
      <c r="J53" s="131">
        <f t="shared" si="1"/>
        <v>5.2268112034398321E-5</v>
      </c>
    </row>
    <row r="54" spans="1:10">
      <c r="A54" s="1" t="s">
        <v>147</v>
      </c>
      <c r="B54" s="1" t="s">
        <v>274</v>
      </c>
      <c r="D54" s="2">
        <v>17</v>
      </c>
      <c r="F54" s="131">
        <f t="shared" si="0"/>
        <v>4.5262120929737213E-5</v>
      </c>
      <c r="H54" s="2">
        <v>213912</v>
      </c>
      <c r="J54" s="131">
        <f t="shared" si="1"/>
        <v>4.313354801457571E-5</v>
      </c>
    </row>
    <row r="55" spans="1:10">
      <c r="A55" s="1" t="s">
        <v>263</v>
      </c>
      <c r="B55" s="1" t="s">
        <v>264</v>
      </c>
      <c r="D55" s="2">
        <v>5</v>
      </c>
      <c r="F55" s="131">
        <f t="shared" si="0"/>
        <v>1.3312388508746239E-5</v>
      </c>
      <c r="H55" s="2">
        <v>102196</v>
      </c>
      <c r="J55" s="131">
        <f t="shared" si="1"/>
        <v>2.0606960212131997E-5</v>
      </c>
    </row>
    <row r="56" spans="1:10">
      <c r="A56" s="1" t="s">
        <v>18</v>
      </c>
      <c r="B56" s="1" t="s">
        <v>268</v>
      </c>
      <c r="D56" s="2">
        <v>45</v>
      </c>
      <c r="F56" s="131">
        <f t="shared" si="0"/>
        <v>1.1981149657871616E-4</v>
      </c>
      <c r="H56" s="2">
        <v>93343</v>
      </c>
      <c r="J56" s="131">
        <f t="shared" si="1"/>
        <v>1.8821827538074258E-5</v>
      </c>
    </row>
    <row r="57" spans="1:10">
      <c r="A57" s="1" t="s">
        <v>13</v>
      </c>
      <c r="B57" s="1" t="s">
        <v>270</v>
      </c>
      <c r="D57" s="2">
        <v>20</v>
      </c>
      <c r="F57" s="131">
        <f t="shared" si="0"/>
        <v>5.3249554034984954E-5</v>
      </c>
      <c r="H57" s="2">
        <v>68752</v>
      </c>
      <c r="J57" s="131">
        <f t="shared" si="1"/>
        <v>1.3863260093394057E-5</v>
      </c>
    </row>
    <row r="58" spans="1:10">
      <c r="A58" s="1" t="s">
        <v>275</v>
      </c>
      <c r="B58" s="1" t="s">
        <v>514</v>
      </c>
      <c r="D58" s="2">
        <v>1</v>
      </c>
      <c r="F58" s="131">
        <f t="shared" si="0"/>
        <v>2.6624777017492479E-6</v>
      </c>
      <c r="H58" s="2">
        <v>17000</v>
      </c>
      <c r="J58" s="131">
        <f t="shared" si="1"/>
        <v>3.4279064112709297E-6</v>
      </c>
    </row>
    <row r="59" spans="1:10">
      <c r="A59" s="1" t="s">
        <v>272</v>
      </c>
      <c r="B59" s="1" t="s">
        <v>273</v>
      </c>
      <c r="D59" s="2">
        <v>1</v>
      </c>
      <c r="F59" s="131"/>
      <c r="H59" s="2">
        <v>733</v>
      </c>
      <c r="J59" s="131"/>
    </row>
    <row r="60" spans="1:10" ht="6" customHeight="1"/>
    <row r="61" spans="1:10">
      <c r="B61" s="1" t="s">
        <v>67</v>
      </c>
      <c r="D61" s="24">
        <f>SUM(D6:D60)</f>
        <v>375590</v>
      </c>
      <c r="E61" s="21"/>
      <c r="F61" s="25">
        <f>SUM(F6:F60)</f>
        <v>0.99999733752229791</v>
      </c>
      <c r="G61" s="21"/>
      <c r="H61" s="24">
        <f>SUM(H6:H60)</f>
        <v>4959295255</v>
      </c>
      <c r="I61" s="21"/>
      <c r="J61" s="25">
        <f>SUM(J6:J60)</f>
        <v>0.99999985219674081</v>
      </c>
    </row>
    <row r="63" spans="1:10" ht="15" customHeight="1">
      <c r="A63" s="132" t="s">
        <v>83</v>
      </c>
      <c r="B63" s="204" t="s">
        <v>84</v>
      </c>
      <c r="C63" s="204"/>
      <c r="D63" s="204"/>
      <c r="E63" s="204"/>
      <c r="F63" s="204"/>
      <c r="G63" s="204"/>
      <c r="H63" s="204"/>
      <c r="I63" s="204"/>
      <c r="J63" s="204"/>
    </row>
    <row r="66" spans="4:17">
      <c r="D66" s="133"/>
      <c r="E66" s="133"/>
      <c r="F66" s="133"/>
      <c r="G66" s="133"/>
      <c r="H66" s="133"/>
      <c r="I66" s="133"/>
      <c r="J66" s="133"/>
      <c r="K66" s="133"/>
      <c r="L66" s="133"/>
      <c r="M66" s="133"/>
      <c r="N66" s="133"/>
      <c r="O66" s="133"/>
      <c r="P66" s="133"/>
      <c r="Q66" s="133"/>
    </row>
    <row r="67" spans="4:17">
      <c r="D67" s="134"/>
      <c r="E67" s="133"/>
      <c r="F67" s="133"/>
      <c r="G67" s="133"/>
      <c r="H67" s="135"/>
      <c r="I67" s="133"/>
      <c r="J67" s="133"/>
      <c r="K67" s="133"/>
      <c r="L67" s="133"/>
      <c r="M67" s="133"/>
      <c r="N67" s="133"/>
      <c r="O67" s="133"/>
      <c r="P67" s="133"/>
      <c r="Q67" s="133"/>
    </row>
    <row r="68" spans="4:17">
      <c r="D68" s="133"/>
      <c r="E68" s="133"/>
      <c r="F68" s="133"/>
      <c r="G68" s="133"/>
      <c r="H68" s="133"/>
      <c r="I68" s="133"/>
      <c r="J68" s="133"/>
      <c r="K68" s="133"/>
      <c r="L68" s="133"/>
      <c r="M68" s="133"/>
      <c r="N68" s="133"/>
      <c r="O68" s="133"/>
      <c r="P68" s="133"/>
      <c r="Q68" s="133"/>
    </row>
    <row r="69" spans="4:17">
      <c r="D69" s="133"/>
      <c r="E69" s="133"/>
      <c r="F69" s="133"/>
      <c r="G69" s="133"/>
      <c r="H69" s="133"/>
      <c r="I69" s="133"/>
      <c r="J69" s="133"/>
      <c r="K69" s="133"/>
      <c r="L69" s="133"/>
      <c r="M69" s="133"/>
      <c r="N69" s="133"/>
      <c r="O69" s="133"/>
      <c r="P69" s="133"/>
      <c r="Q69" s="133"/>
    </row>
    <row r="70" spans="4:17" ht="15">
      <c r="D70" s="133"/>
      <c r="E70" s="133"/>
      <c r="F70" s="133"/>
      <c r="G70" s="133"/>
      <c r="H70" s="133"/>
      <c r="I70" s="133"/>
      <c r="J70" s="133"/>
      <c r="K70" s="133"/>
      <c r="L70" s="136"/>
      <c r="M70" s="136"/>
      <c r="N70" s="136"/>
      <c r="O70" s="136"/>
      <c r="P70" s="136"/>
      <c r="Q70" s="133"/>
    </row>
    <row r="71" spans="4:17" ht="15">
      <c r="D71" s="133"/>
      <c r="E71" s="133"/>
      <c r="F71" s="133"/>
      <c r="G71" s="133"/>
      <c r="H71" s="133"/>
      <c r="I71" s="133"/>
      <c r="J71" s="133"/>
      <c r="K71" s="133"/>
      <c r="L71" s="137"/>
      <c r="M71" s="138"/>
      <c r="N71" s="139"/>
      <c r="O71" s="140"/>
      <c r="P71" s="140"/>
      <c r="Q71" s="133"/>
    </row>
    <row r="72" spans="4:17" ht="15">
      <c r="D72" s="133"/>
      <c r="E72" s="133"/>
      <c r="F72" s="133"/>
      <c r="G72" s="133"/>
      <c r="H72" s="133"/>
      <c r="I72" s="133"/>
      <c r="J72" s="133"/>
      <c r="K72" s="133"/>
      <c r="L72" s="137"/>
      <c r="M72" s="138"/>
      <c r="N72" s="139"/>
      <c r="O72" s="140"/>
      <c r="P72" s="140"/>
      <c r="Q72" s="133"/>
    </row>
    <row r="73" spans="4:17" ht="15">
      <c r="D73" s="133"/>
      <c r="E73" s="133"/>
      <c r="F73" s="133"/>
      <c r="G73" s="133"/>
      <c r="H73" s="133"/>
      <c r="I73" s="133"/>
      <c r="J73" s="133"/>
      <c r="K73" s="133"/>
      <c r="L73" s="137"/>
      <c r="M73" s="138"/>
      <c r="N73" s="139"/>
      <c r="O73" s="140"/>
      <c r="P73" s="140"/>
      <c r="Q73" s="133"/>
    </row>
    <row r="74" spans="4:17" ht="15">
      <c r="D74" s="133"/>
      <c r="E74" s="133"/>
      <c r="F74" s="133"/>
      <c r="G74" s="133"/>
      <c r="H74" s="133"/>
      <c r="I74" s="133"/>
      <c r="J74" s="133"/>
      <c r="K74" s="133"/>
      <c r="L74" s="137"/>
      <c r="M74" s="138"/>
      <c r="N74" s="139"/>
      <c r="O74" s="140"/>
      <c r="P74" s="140"/>
      <c r="Q74" s="133"/>
    </row>
    <row r="75" spans="4:17" ht="15">
      <c r="D75" s="133"/>
      <c r="E75" s="133"/>
      <c r="F75" s="133"/>
      <c r="G75" s="133"/>
      <c r="H75" s="133"/>
      <c r="I75" s="133"/>
      <c r="J75" s="133"/>
      <c r="K75" s="133"/>
      <c r="L75" s="137"/>
      <c r="M75" s="138"/>
      <c r="N75" s="139"/>
      <c r="O75" s="140"/>
      <c r="P75" s="140"/>
      <c r="Q75" s="133"/>
    </row>
    <row r="76" spans="4:17" ht="15">
      <c r="D76" s="133"/>
      <c r="E76" s="133"/>
      <c r="F76" s="133"/>
      <c r="G76" s="133"/>
      <c r="H76" s="133"/>
      <c r="I76" s="133"/>
      <c r="J76" s="133"/>
      <c r="K76" s="133"/>
      <c r="L76" s="137"/>
      <c r="M76" s="138"/>
      <c r="N76" s="139"/>
      <c r="O76" s="140"/>
      <c r="P76" s="140"/>
      <c r="Q76" s="133"/>
    </row>
    <row r="77" spans="4:17" ht="15">
      <c r="D77" s="133"/>
      <c r="E77" s="133"/>
      <c r="F77" s="133"/>
      <c r="G77" s="133"/>
      <c r="H77" s="133"/>
      <c r="I77" s="133"/>
      <c r="J77" s="133"/>
      <c r="K77" s="133"/>
      <c r="L77" s="137"/>
      <c r="M77" s="138"/>
      <c r="N77" s="139"/>
      <c r="O77" s="140"/>
      <c r="P77" s="140"/>
      <c r="Q77" s="133"/>
    </row>
    <row r="78" spans="4:17">
      <c r="D78" s="133"/>
      <c r="E78" s="133"/>
      <c r="F78" s="133"/>
      <c r="G78" s="133"/>
      <c r="H78" s="133"/>
      <c r="I78" s="133"/>
      <c r="J78" s="133"/>
      <c r="K78" s="133"/>
      <c r="L78" s="133"/>
      <c r="M78" s="141"/>
      <c r="N78" s="141"/>
      <c r="O78" s="141"/>
      <c r="P78" s="141"/>
      <c r="Q78" s="133"/>
    </row>
    <row r="79" spans="4:17">
      <c r="D79" s="133"/>
      <c r="E79" s="133"/>
      <c r="F79" s="133"/>
      <c r="G79" s="133"/>
      <c r="H79" s="133"/>
      <c r="I79" s="133"/>
      <c r="J79" s="133"/>
      <c r="K79" s="133"/>
      <c r="L79" s="133"/>
      <c r="M79" s="133"/>
      <c r="N79" s="133"/>
      <c r="O79" s="133"/>
      <c r="P79" s="133"/>
      <c r="Q79" s="133"/>
    </row>
    <row r="80" spans="4:17">
      <c r="D80" s="133"/>
      <c r="E80" s="133"/>
      <c r="F80" s="133"/>
      <c r="G80" s="133"/>
      <c r="H80" s="133"/>
      <c r="I80" s="133"/>
      <c r="J80" s="133"/>
      <c r="K80" s="133"/>
      <c r="L80" s="133"/>
      <c r="M80" s="133"/>
      <c r="N80" s="133"/>
      <c r="O80" s="133"/>
      <c r="P80" s="133"/>
      <c r="Q80" s="133"/>
    </row>
    <row r="81" spans="4:17">
      <c r="D81" s="133"/>
      <c r="E81" s="133"/>
      <c r="F81" s="133"/>
      <c r="G81" s="133"/>
      <c r="H81" s="133"/>
      <c r="I81" s="133"/>
      <c r="J81" s="133"/>
      <c r="K81" s="133"/>
      <c r="L81" s="133"/>
      <c r="M81" s="133"/>
      <c r="N81" s="133"/>
      <c r="O81" s="133"/>
      <c r="P81" s="133"/>
      <c r="Q81" s="133"/>
    </row>
    <row r="82" spans="4:17">
      <c r="D82" s="133"/>
      <c r="E82" s="133"/>
      <c r="F82" s="133"/>
      <c r="G82" s="133"/>
      <c r="H82" s="133"/>
      <c r="I82" s="133"/>
      <c r="J82" s="133"/>
      <c r="K82" s="133"/>
      <c r="L82" s="133"/>
      <c r="M82" s="133"/>
      <c r="N82" s="133"/>
      <c r="O82" s="133"/>
      <c r="P82" s="133"/>
      <c r="Q82" s="133"/>
    </row>
    <row r="83" spans="4:17">
      <c r="D83" s="133"/>
      <c r="E83" s="133"/>
      <c r="F83" s="133"/>
      <c r="G83" s="133"/>
      <c r="H83" s="141"/>
      <c r="I83" s="133"/>
      <c r="J83" s="133"/>
      <c r="K83" s="133"/>
      <c r="L83" s="133"/>
      <c r="M83" s="133"/>
      <c r="N83" s="133"/>
      <c r="O83" s="133"/>
      <c r="P83" s="133"/>
      <c r="Q83" s="133"/>
    </row>
  </sheetData>
  <mergeCells count="3">
    <mergeCell ref="C4:D4"/>
    <mergeCell ref="C5:D5"/>
    <mergeCell ref="B63:J63"/>
  </mergeCells>
  <printOptions horizontalCentered="1"/>
  <pageMargins left="0.65" right="0.5" top="0.75" bottom="0.6" header="0" footer="0"/>
  <pageSetup scale="84"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4DE303-813E-4761-8A00-E604D1A55FAD}">
  <sheetPr>
    <pageSetUpPr fitToPage="1"/>
  </sheetPr>
  <dimension ref="A1:J83"/>
  <sheetViews>
    <sheetView zoomScaleNormal="100" workbookViewId="0">
      <selection activeCell="J1" sqref="J1"/>
    </sheetView>
  </sheetViews>
  <sheetFormatPr defaultRowHeight="12.75"/>
  <cols>
    <col min="1" max="1" width="8" style="1" customWidth="1"/>
    <col min="2" max="2" width="54.85546875" style="1" customWidth="1"/>
    <col min="3" max="3" width="1.42578125" style="1" customWidth="1"/>
    <col min="4" max="4" width="8.42578125" style="1" customWidth="1"/>
    <col min="5" max="5" width="1.28515625" style="1" customWidth="1"/>
    <col min="6" max="6" width="9.85546875" style="1" customWidth="1"/>
    <col min="7" max="7" width="1.7109375" style="1" customWidth="1"/>
    <col min="8" max="8" width="13.7109375" style="1" customWidth="1"/>
    <col min="9" max="9" width="1.28515625" style="1" customWidth="1"/>
    <col min="10" max="10" width="9.140625" style="1"/>
    <col min="11" max="11" width="1.42578125" style="1" customWidth="1"/>
    <col min="12" max="16384" width="9.140625" style="1"/>
  </cols>
  <sheetData>
    <row r="1" spans="1:10">
      <c r="A1" s="17" t="s">
        <v>512</v>
      </c>
      <c r="B1" s="18"/>
      <c r="C1" s="18"/>
      <c r="D1" s="18"/>
      <c r="E1" s="18"/>
      <c r="F1" s="18"/>
      <c r="G1" s="18"/>
      <c r="H1" s="18"/>
      <c r="I1" s="18"/>
      <c r="J1" s="127" t="s">
        <v>469</v>
      </c>
    </row>
    <row r="3" spans="1:10">
      <c r="J3" s="128" t="s">
        <v>76</v>
      </c>
    </row>
    <row r="4" spans="1:10">
      <c r="C4" s="200" t="s">
        <v>77</v>
      </c>
      <c r="D4" s="200"/>
      <c r="F4" s="128" t="s">
        <v>76</v>
      </c>
      <c r="H4" s="128" t="s">
        <v>31</v>
      </c>
      <c r="J4" s="128" t="s">
        <v>78</v>
      </c>
    </row>
    <row r="5" spans="1:10">
      <c r="A5" s="129" t="s">
        <v>276</v>
      </c>
      <c r="B5" s="10"/>
      <c r="C5" s="203" t="s">
        <v>80</v>
      </c>
      <c r="D5" s="203"/>
      <c r="E5" s="10"/>
      <c r="F5" s="130" t="s">
        <v>80</v>
      </c>
      <c r="G5" s="10"/>
      <c r="H5" s="130" t="s">
        <v>81</v>
      </c>
      <c r="I5" s="10"/>
      <c r="J5" s="130" t="s">
        <v>82</v>
      </c>
    </row>
    <row r="6" spans="1:10" ht="16.5" customHeight="1">
      <c r="A6" s="1" t="s">
        <v>136</v>
      </c>
      <c r="B6" s="1" t="s">
        <v>279</v>
      </c>
      <c r="D6" s="2">
        <v>36301</v>
      </c>
      <c r="F6" s="131">
        <f t="shared" ref="F6:F60" si="0">D6/D$62</f>
        <v>9.7001584582784434E-2</v>
      </c>
      <c r="H6" s="2">
        <v>714196144</v>
      </c>
      <c r="J6" s="131">
        <f t="shared" ref="J6:J60" si="1">H6/H$62</f>
        <v>0.14498994068083976</v>
      </c>
    </row>
    <row r="7" spans="1:10">
      <c r="A7" s="1" t="s">
        <v>253</v>
      </c>
      <c r="B7" s="1" t="s">
        <v>278</v>
      </c>
      <c r="D7" s="2">
        <v>42682</v>
      </c>
      <c r="F7" s="131">
        <f t="shared" si="0"/>
        <v>0.11405255043008196</v>
      </c>
      <c r="H7" s="2">
        <v>574159254</v>
      </c>
      <c r="J7" s="131">
        <f t="shared" si="1"/>
        <v>0.11656085919558705</v>
      </c>
    </row>
    <row r="8" spans="1:10">
      <c r="A8" s="1" t="s">
        <v>280</v>
      </c>
      <c r="B8" s="1" t="s">
        <v>281</v>
      </c>
      <c r="D8" s="2">
        <v>22886</v>
      </c>
      <c r="F8" s="131">
        <f t="shared" si="0"/>
        <v>6.1154741322872769E-2</v>
      </c>
      <c r="H8" s="2">
        <v>456800029</v>
      </c>
      <c r="J8" s="131">
        <f t="shared" si="1"/>
        <v>9.2735601646871793E-2</v>
      </c>
    </row>
    <row r="9" spans="1:10">
      <c r="A9" s="1" t="s">
        <v>105</v>
      </c>
      <c r="B9" s="1" t="s">
        <v>282</v>
      </c>
      <c r="D9" s="2">
        <v>24402</v>
      </c>
      <c r="F9" s="131">
        <f t="shared" si="0"/>
        <v>6.5205715186609337E-2</v>
      </c>
      <c r="H9" s="2">
        <v>433902011</v>
      </c>
      <c r="J9" s="131">
        <f t="shared" si="1"/>
        <v>8.8087043544983187E-2</v>
      </c>
    </row>
    <row r="10" spans="1:10">
      <c r="A10" s="1" t="s">
        <v>22</v>
      </c>
      <c r="B10" s="1" t="s">
        <v>283</v>
      </c>
      <c r="D10" s="2">
        <v>15234</v>
      </c>
      <c r="F10" s="131">
        <f t="shared" si="0"/>
        <v>4.070747746712592E-2</v>
      </c>
      <c r="H10" s="2">
        <v>177902510</v>
      </c>
      <c r="J10" s="131">
        <f t="shared" si="1"/>
        <v>3.6116233038458553E-2</v>
      </c>
    </row>
    <row r="11" spans="1:10">
      <c r="A11" s="1" t="s">
        <v>111</v>
      </c>
      <c r="B11" s="1" t="s">
        <v>287</v>
      </c>
      <c r="D11" s="2">
        <v>14681</v>
      </c>
      <c r="F11" s="131">
        <f t="shared" si="0"/>
        <v>3.9229780536620427E-2</v>
      </c>
      <c r="H11" s="2">
        <v>173041578</v>
      </c>
      <c r="J11" s="131">
        <f t="shared" si="1"/>
        <v>3.5129408552979961E-2</v>
      </c>
    </row>
    <row r="12" spans="1:10">
      <c r="A12" s="1" t="s">
        <v>285</v>
      </c>
      <c r="B12" s="1" t="s">
        <v>286</v>
      </c>
      <c r="D12" s="2">
        <v>23342</v>
      </c>
      <c r="F12" s="131">
        <f t="shared" si="0"/>
        <v>6.2373240057611475E-2</v>
      </c>
      <c r="H12" s="2">
        <v>162278899</v>
      </c>
      <c r="J12" s="131">
        <f t="shared" si="1"/>
        <v>3.2944462298527877E-2</v>
      </c>
    </row>
    <row r="13" spans="1:10">
      <c r="A13" s="1" t="s">
        <v>244</v>
      </c>
      <c r="B13" s="1" t="s">
        <v>284</v>
      </c>
      <c r="D13" s="2">
        <v>33722</v>
      </c>
      <c r="F13" s="131">
        <f t="shared" si="0"/>
        <v>9.0110119151005669E-2</v>
      </c>
      <c r="H13" s="2">
        <v>162000696</v>
      </c>
      <c r="J13" s="131">
        <f t="shared" si="1"/>
        <v>3.2887983925176098E-2</v>
      </c>
    </row>
    <row r="14" spans="1:10">
      <c r="A14" s="1" t="s">
        <v>18</v>
      </c>
      <c r="B14" s="1" t="s">
        <v>289</v>
      </c>
      <c r="D14" s="2">
        <v>7470</v>
      </c>
      <c r="F14" s="131">
        <f t="shared" si="0"/>
        <v>1.9960933220390616E-2</v>
      </c>
      <c r="H14" s="2">
        <v>121628649</v>
      </c>
      <c r="J14" s="131">
        <f t="shared" si="1"/>
        <v>2.4691999182231205E-2</v>
      </c>
    </row>
    <row r="15" spans="1:10">
      <c r="A15" s="1" t="s">
        <v>138</v>
      </c>
      <c r="B15" s="1" t="s">
        <v>294</v>
      </c>
      <c r="D15" s="2">
        <v>1810</v>
      </c>
      <c r="F15" s="131">
        <f t="shared" si="0"/>
        <v>4.8365848900812601E-3</v>
      </c>
      <c r="H15" s="2">
        <v>121048026</v>
      </c>
      <c r="J15" s="131">
        <f t="shared" si="1"/>
        <v>2.4574126109077325E-2</v>
      </c>
    </row>
    <row r="16" spans="1:10">
      <c r="A16" s="1" t="s">
        <v>85</v>
      </c>
      <c r="B16" s="1" t="s">
        <v>291</v>
      </c>
      <c r="D16" s="2">
        <v>12252</v>
      </c>
      <c r="F16" s="131">
        <f t="shared" si="0"/>
        <v>3.2739137057058339E-2</v>
      </c>
      <c r="H16" s="2">
        <v>119433054</v>
      </c>
      <c r="J16" s="131">
        <f t="shared" si="1"/>
        <v>2.4246268423974482E-2</v>
      </c>
    </row>
    <row r="17" spans="1:10">
      <c r="A17" s="1" t="s">
        <v>210</v>
      </c>
      <c r="B17" s="1" t="s">
        <v>302</v>
      </c>
      <c r="D17" s="2">
        <v>6529</v>
      </c>
      <c r="F17" s="131">
        <f t="shared" si="0"/>
        <v>1.7446443506817982E-2</v>
      </c>
      <c r="H17" s="2">
        <v>94877102</v>
      </c>
      <c r="J17" s="131">
        <f t="shared" si="1"/>
        <v>1.9261130862322302E-2</v>
      </c>
    </row>
    <row r="18" spans="1:10">
      <c r="A18" s="1" t="s">
        <v>126</v>
      </c>
      <c r="B18" s="1" t="s">
        <v>293</v>
      </c>
      <c r="D18" s="2">
        <v>5781</v>
      </c>
      <c r="F18" s="131">
        <f t="shared" si="0"/>
        <v>1.5447678038430808E-2</v>
      </c>
      <c r="H18" s="2">
        <v>91920661</v>
      </c>
      <c r="J18" s="131">
        <f t="shared" si="1"/>
        <v>1.8660939712009397E-2</v>
      </c>
    </row>
    <row r="19" spans="1:10">
      <c r="A19" s="1" t="s">
        <v>120</v>
      </c>
      <c r="B19" s="1" t="s">
        <v>288</v>
      </c>
      <c r="D19" s="2">
        <v>7127</v>
      </c>
      <c r="F19" s="131">
        <f t="shared" si="0"/>
        <v>1.9044387022988475E-2</v>
      </c>
      <c r="H19" s="2">
        <v>90316602</v>
      </c>
      <c r="J19" s="131">
        <f t="shared" si="1"/>
        <v>1.8335297490033795E-2</v>
      </c>
    </row>
    <row r="20" spans="1:10">
      <c r="A20" s="1" t="s">
        <v>144</v>
      </c>
      <c r="B20" s="1" t="s">
        <v>299</v>
      </c>
      <c r="D20" s="2">
        <v>6982</v>
      </c>
      <c r="F20" s="131">
        <f t="shared" si="0"/>
        <v>1.8656925802512353E-2</v>
      </c>
      <c r="H20" s="2">
        <v>89692709</v>
      </c>
      <c r="J20" s="131">
        <f t="shared" si="1"/>
        <v>1.8208640114715912E-2</v>
      </c>
    </row>
    <row r="21" spans="1:10">
      <c r="A21" s="1" t="s">
        <v>124</v>
      </c>
      <c r="B21" s="1" t="s">
        <v>290</v>
      </c>
      <c r="D21" s="2">
        <v>10541</v>
      </c>
      <c r="F21" s="131">
        <f t="shared" si="0"/>
        <v>2.8167094655440088E-2</v>
      </c>
      <c r="H21" s="2">
        <v>87653794</v>
      </c>
      <c r="J21" s="131">
        <f t="shared" si="1"/>
        <v>1.7794717178577415E-2</v>
      </c>
    </row>
    <row r="22" spans="1:10">
      <c r="A22" s="1" t="s">
        <v>179</v>
      </c>
      <c r="B22" s="1" t="s">
        <v>292</v>
      </c>
      <c r="D22" s="2">
        <v>6766</v>
      </c>
      <c r="F22" s="131">
        <f t="shared" si="0"/>
        <v>1.8079742191320334E-2</v>
      </c>
      <c r="H22" s="2">
        <v>86900657</v>
      </c>
      <c r="J22" s="131">
        <f t="shared" si="1"/>
        <v>1.7641821801205361E-2</v>
      </c>
    </row>
    <row r="23" spans="1:10">
      <c r="A23" s="1" t="s">
        <v>205</v>
      </c>
      <c r="B23" s="1" t="s">
        <v>296</v>
      </c>
      <c r="D23" s="2">
        <v>6921</v>
      </c>
      <c r="F23" s="131">
        <f t="shared" si="0"/>
        <v>1.8493924875277568E-2</v>
      </c>
      <c r="H23" s="2">
        <v>83966185</v>
      </c>
      <c r="J23" s="131">
        <f t="shared" si="1"/>
        <v>1.7046090607773453E-2</v>
      </c>
    </row>
    <row r="24" spans="1:10">
      <c r="A24" s="1" t="s">
        <v>90</v>
      </c>
      <c r="B24" s="1" t="s">
        <v>295</v>
      </c>
      <c r="D24" s="2">
        <v>5312</v>
      </c>
      <c r="F24" s="131">
        <f t="shared" si="0"/>
        <v>1.4194441401166659E-2</v>
      </c>
      <c r="H24" s="2">
        <v>83415025</v>
      </c>
      <c r="J24" s="131">
        <f t="shared" si="1"/>
        <v>1.693419885873924E-2</v>
      </c>
    </row>
    <row r="25" spans="1:10">
      <c r="A25" s="1" t="s">
        <v>20</v>
      </c>
      <c r="B25" s="1" t="s">
        <v>303</v>
      </c>
      <c r="D25" s="2">
        <v>4799</v>
      </c>
      <c r="F25" s="131">
        <f t="shared" si="0"/>
        <v>1.2823630324585616E-2</v>
      </c>
      <c r="H25" s="2">
        <v>77092751</v>
      </c>
      <c r="J25" s="131">
        <f t="shared" si="1"/>
        <v>1.565070532558455E-2</v>
      </c>
    </row>
    <row r="26" spans="1:10">
      <c r="A26" s="1" t="s">
        <v>97</v>
      </c>
      <c r="B26" s="1" t="s">
        <v>297</v>
      </c>
      <c r="D26" s="2">
        <v>3786</v>
      </c>
      <c r="F26" s="131">
        <f t="shared" si="0"/>
        <v>1.0116746073948978E-2</v>
      </c>
      <c r="H26" s="2">
        <v>65997141</v>
      </c>
      <c r="J26" s="131">
        <f t="shared" si="1"/>
        <v>1.339817029129048E-2</v>
      </c>
    </row>
    <row r="27" spans="1:10">
      <c r="A27" s="1" t="s">
        <v>304</v>
      </c>
      <c r="B27" s="1" t="s">
        <v>305</v>
      </c>
      <c r="D27" s="2">
        <v>2662</v>
      </c>
      <c r="F27" s="131">
        <f t="shared" si="0"/>
        <v>7.1132535786719965E-3</v>
      </c>
      <c r="H27" s="2">
        <v>63359474</v>
      </c>
      <c r="J27" s="131">
        <f t="shared" si="1"/>
        <v>1.2862693888794238E-2</v>
      </c>
    </row>
    <row r="28" spans="1:10">
      <c r="A28" s="1" t="s">
        <v>187</v>
      </c>
      <c r="B28" s="1" t="s">
        <v>298</v>
      </c>
      <c r="D28" s="2">
        <v>5638</v>
      </c>
      <c r="F28" s="131">
        <f t="shared" si="0"/>
        <v>1.5065561110650908E-2</v>
      </c>
      <c r="H28" s="2">
        <v>61997033</v>
      </c>
      <c r="J28" s="131">
        <f t="shared" si="1"/>
        <v>1.2586102869043304E-2</v>
      </c>
    </row>
    <row r="29" spans="1:10">
      <c r="A29" s="1" t="s">
        <v>198</v>
      </c>
      <c r="B29" s="1" t="s">
        <v>308</v>
      </c>
      <c r="D29" s="2">
        <v>2339</v>
      </c>
      <c r="F29" s="131">
        <f t="shared" si="0"/>
        <v>6.2501503082320817E-3</v>
      </c>
      <c r="H29" s="2">
        <v>60385724</v>
      </c>
      <c r="J29" s="131">
        <f t="shared" si="1"/>
        <v>1.2258988814604356E-2</v>
      </c>
    </row>
    <row r="30" spans="1:10">
      <c r="A30" s="1" t="s">
        <v>109</v>
      </c>
      <c r="B30" s="1" t="s">
        <v>307</v>
      </c>
      <c r="D30" s="2">
        <v>3237</v>
      </c>
      <c r="F30" s="131">
        <f t="shared" si="0"/>
        <v>8.6497377288359337E-3</v>
      </c>
      <c r="H30" s="2">
        <v>57479073</v>
      </c>
      <c r="J30" s="131">
        <f t="shared" si="1"/>
        <v>1.166890560061559E-2</v>
      </c>
    </row>
    <row r="31" spans="1:10">
      <c r="A31" s="1" t="s">
        <v>88</v>
      </c>
      <c r="B31" s="1" t="s">
        <v>325</v>
      </c>
      <c r="D31" s="2">
        <v>4008</v>
      </c>
      <c r="F31" s="131">
        <f t="shared" si="0"/>
        <v>1.0709962563229663E-2</v>
      </c>
      <c r="H31" s="2">
        <v>48703773</v>
      </c>
      <c r="J31" s="131">
        <f t="shared" si="1"/>
        <v>9.8874198881184171E-3</v>
      </c>
    </row>
    <row r="32" spans="1:10">
      <c r="A32" s="1" t="s">
        <v>222</v>
      </c>
      <c r="B32" s="1" t="s">
        <v>306</v>
      </c>
      <c r="D32" s="2">
        <v>9924</v>
      </c>
      <c r="F32" s="131">
        <f t="shared" si="0"/>
        <v>2.6518380358655481E-2</v>
      </c>
      <c r="H32" s="2">
        <v>47160309</v>
      </c>
      <c r="J32" s="131">
        <f t="shared" si="1"/>
        <v>9.574079140365779E-3</v>
      </c>
    </row>
    <row r="33" spans="1:10">
      <c r="A33" s="1" t="s">
        <v>21</v>
      </c>
      <c r="B33" s="1" t="s">
        <v>301</v>
      </c>
      <c r="D33" s="2">
        <v>2929</v>
      </c>
      <c r="F33" s="131">
        <f t="shared" si="0"/>
        <v>7.8267166536176852E-3</v>
      </c>
      <c r="H33" s="2">
        <v>45934243</v>
      </c>
      <c r="J33" s="131">
        <f t="shared" si="1"/>
        <v>9.3251737967788295E-3</v>
      </c>
    </row>
    <row r="34" spans="1:10">
      <c r="A34" s="1" t="s">
        <v>275</v>
      </c>
      <c r="B34" s="1" t="s">
        <v>300</v>
      </c>
      <c r="D34" s="2">
        <v>2381</v>
      </c>
      <c r="F34" s="131">
        <f t="shared" si="0"/>
        <v>6.3623804548527518E-3</v>
      </c>
      <c r="H34" s="2">
        <v>43175563</v>
      </c>
      <c r="J34" s="131">
        <f t="shared" si="1"/>
        <v>8.765130378849904E-3</v>
      </c>
    </row>
    <row r="35" spans="1:10">
      <c r="A35" s="1" t="s">
        <v>185</v>
      </c>
      <c r="B35" s="1" t="s">
        <v>309</v>
      </c>
      <c r="D35" s="2">
        <v>2901</v>
      </c>
      <c r="F35" s="131">
        <f t="shared" si="0"/>
        <v>7.7518965558705721E-3</v>
      </c>
      <c r="H35" s="2">
        <v>40826087</v>
      </c>
      <c r="J35" s="131">
        <f t="shared" si="1"/>
        <v>8.2881600273114944E-3</v>
      </c>
    </row>
    <row r="36" spans="1:10">
      <c r="A36" s="1" t="s">
        <v>156</v>
      </c>
      <c r="B36" s="1" t="s">
        <v>311</v>
      </c>
      <c r="D36" s="2">
        <v>3234</v>
      </c>
      <c r="F36" s="131">
        <f t="shared" si="0"/>
        <v>8.6417212897915985E-3</v>
      </c>
      <c r="H36" s="2">
        <v>38076077</v>
      </c>
      <c r="J36" s="131">
        <f t="shared" si="1"/>
        <v>7.7298767179973561E-3</v>
      </c>
    </row>
    <row r="37" spans="1:10">
      <c r="A37" s="1" t="s">
        <v>200</v>
      </c>
      <c r="B37" s="1" t="s">
        <v>316</v>
      </c>
      <c r="D37" s="2">
        <v>2500</v>
      </c>
      <c r="F37" s="131">
        <f t="shared" si="0"/>
        <v>6.6803658702779831E-3</v>
      </c>
      <c r="H37" s="2">
        <v>35081292</v>
      </c>
      <c r="J37" s="131">
        <f t="shared" si="1"/>
        <v>7.1219012995500279E-3</v>
      </c>
    </row>
    <row r="38" spans="1:10">
      <c r="A38" s="1" t="s">
        <v>263</v>
      </c>
      <c r="B38" s="1" t="s">
        <v>310</v>
      </c>
      <c r="D38" s="2">
        <v>846</v>
      </c>
      <c r="F38" s="131">
        <f t="shared" si="0"/>
        <v>2.2606358105020695E-3</v>
      </c>
      <c r="H38" s="2">
        <v>33091675</v>
      </c>
      <c r="J38" s="131">
        <f t="shared" si="1"/>
        <v>6.7179864181395356E-3</v>
      </c>
    </row>
    <row r="39" spans="1:10">
      <c r="A39" s="1" t="s">
        <v>234</v>
      </c>
      <c r="B39" s="1" t="s">
        <v>312</v>
      </c>
      <c r="D39" s="2">
        <v>1607</v>
      </c>
      <c r="F39" s="131">
        <f t="shared" si="0"/>
        <v>4.2941391814146877E-3</v>
      </c>
      <c r="H39" s="2">
        <v>32290385</v>
      </c>
      <c r="J39" s="131">
        <f t="shared" si="1"/>
        <v>6.5553154340629964E-3</v>
      </c>
    </row>
    <row r="40" spans="1:10">
      <c r="A40" s="1" t="s">
        <v>207</v>
      </c>
      <c r="B40" s="1" t="s">
        <v>314</v>
      </c>
      <c r="D40" s="2">
        <v>13746</v>
      </c>
      <c r="F40" s="131">
        <f t="shared" si="0"/>
        <v>3.6731323701136465E-2</v>
      </c>
      <c r="H40" s="2">
        <v>31772300</v>
      </c>
      <c r="J40" s="131">
        <f t="shared" si="1"/>
        <v>6.450138286232256E-3</v>
      </c>
    </row>
    <row r="41" spans="1:10">
      <c r="A41" s="1" t="s">
        <v>189</v>
      </c>
      <c r="B41" s="1" t="s">
        <v>313</v>
      </c>
      <c r="D41" s="2">
        <v>1952</v>
      </c>
      <c r="F41" s="131">
        <f t="shared" si="0"/>
        <v>5.2160296715130497E-3</v>
      </c>
      <c r="H41" s="2">
        <v>30355830</v>
      </c>
      <c r="J41" s="131">
        <f t="shared" si="1"/>
        <v>6.162578764941716E-3</v>
      </c>
    </row>
    <row r="42" spans="1:10">
      <c r="A42" s="1" t="s">
        <v>158</v>
      </c>
      <c r="B42" s="1" t="s">
        <v>321</v>
      </c>
      <c r="D42" s="2">
        <v>1161</v>
      </c>
      <c r="F42" s="131">
        <f t="shared" si="0"/>
        <v>3.1023619101570956E-3</v>
      </c>
      <c r="H42" s="2">
        <v>29480846</v>
      </c>
      <c r="J42" s="131">
        <f t="shared" si="1"/>
        <v>5.9849470606508515E-3</v>
      </c>
    </row>
    <row r="43" spans="1:10">
      <c r="A43" s="1" t="s">
        <v>318</v>
      </c>
      <c r="B43" s="1" t="s">
        <v>319</v>
      </c>
      <c r="D43" s="2">
        <v>709</v>
      </c>
      <c r="F43" s="131">
        <f t="shared" si="0"/>
        <v>1.8945517608108362E-3</v>
      </c>
      <c r="H43" s="2">
        <v>27508634</v>
      </c>
      <c r="J43" s="131">
        <f t="shared" si="1"/>
        <v>5.5845655922092631E-3</v>
      </c>
    </row>
    <row r="44" spans="1:10">
      <c r="A44" s="1" t="s">
        <v>209</v>
      </c>
      <c r="B44" s="1" t="s">
        <v>315</v>
      </c>
      <c r="D44" s="2">
        <v>2468</v>
      </c>
      <c r="F44" s="131">
        <f t="shared" si="0"/>
        <v>6.5948571871384254E-3</v>
      </c>
      <c r="H44" s="2">
        <v>27396503</v>
      </c>
      <c r="J44" s="131">
        <f t="shared" si="1"/>
        <v>5.5618017238027104E-3</v>
      </c>
    </row>
    <row r="45" spans="1:10">
      <c r="A45" s="1" t="s">
        <v>154</v>
      </c>
      <c r="B45" s="1" t="s">
        <v>317</v>
      </c>
      <c r="D45" s="2">
        <v>484</v>
      </c>
      <c r="F45" s="131">
        <f t="shared" si="0"/>
        <v>1.2933188324858176E-3</v>
      </c>
      <c r="H45" s="2">
        <v>18097773</v>
      </c>
      <c r="J45" s="131">
        <f t="shared" si="1"/>
        <v>3.6740537676794058E-3</v>
      </c>
    </row>
    <row r="46" spans="1:10">
      <c r="A46" s="1" t="s">
        <v>99</v>
      </c>
      <c r="B46" s="1" t="s">
        <v>323</v>
      </c>
      <c r="D46" s="2">
        <v>2182</v>
      </c>
      <c r="F46" s="131">
        <f t="shared" si="0"/>
        <v>5.830623331578624E-3</v>
      </c>
      <c r="H46" s="2">
        <v>14666274</v>
      </c>
      <c r="J46" s="131">
        <f t="shared" si="1"/>
        <v>2.9774204399358149E-3</v>
      </c>
    </row>
    <row r="47" spans="1:10">
      <c r="A47" s="1" t="s">
        <v>132</v>
      </c>
      <c r="B47" s="1" t="s">
        <v>324</v>
      </c>
      <c r="D47" s="2">
        <v>850</v>
      </c>
      <c r="F47" s="131">
        <f t="shared" si="0"/>
        <v>2.2713243958945146E-3</v>
      </c>
      <c r="H47" s="2">
        <v>10737063</v>
      </c>
      <c r="J47" s="131">
        <f t="shared" si="1"/>
        <v>2.179745915089174E-3</v>
      </c>
    </row>
    <row r="48" spans="1:10">
      <c r="A48" s="1" t="s">
        <v>176</v>
      </c>
      <c r="B48" s="1" t="s">
        <v>333</v>
      </c>
      <c r="D48" s="2">
        <v>1052</v>
      </c>
      <c r="F48" s="131">
        <f t="shared" si="0"/>
        <v>2.8110979582129754E-3</v>
      </c>
      <c r="H48" s="2">
        <v>8791791</v>
      </c>
      <c r="J48" s="131">
        <f t="shared" si="1"/>
        <v>1.7848335730700066E-3</v>
      </c>
    </row>
    <row r="49" spans="1:10">
      <c r="A49" s="1" t="s">
        <v>122</v>
      </c>
      <c r="B49" s="1" t="s">
        <v>331</v>
      </c>
      <c r="D49" s="2">
        <v>1393</v>
      </c>
      <c r="F49" s="131">
        <f t="shared" si="0"/>
        <v>3.7222998629188923E-3</v>
      </c>
      <c r="H49" s="2">
        <v>6678252</v>
      </c>
      <c r="J49" s="131">
        <f t="shared" si="1"/>
        <v>1.3557611161391255E-3</v>
      </c>
    </row>
    <row r="50" spans="1:10">
      <c r="A50" s="1" t="s">
        <v>130</v>
      </c>
      <c r="B50" s="1" t="s">
        <v>329</v>
      </c>
      <c r="D50" s="2">
        <v>1089</v>
      </c>
      <c r="F50" s="131">
        <f t="shared" si="0"/>
        <v>2.9099673730930897E-3</v>
      </c>
      <c r="H50" s="2">
        <v>6278467</v>
      </c>
      <c r="J50" s="131">
        <f t="shared" si="1"/>
        <v>1.2746002138827146E-3</v>
      </c>
    </row>
    <row r="51" spans="1:10">
      <c r="A51" s="1" t="s">
        <v>152</v>
      </c>
      <c r="B51" s="1" t="s">
        <v>330</v>
      </c>
      <c r="D51" s="2">
        <v>684</v>
      </c>
      <c r="F51" s="131">
        <f t="shared" si="0"/>
        <v>1.8277481021080563E-3</v>
      </c>
      <c r="H51" s="2">
        <v>6237520</v>
      </c>
      <c r="J51" s="131">
        <f t="shared" si="1"/>
        <v>1.2662875071411078E-3</v>
      </c>
    </row>
    <row r="52" spans="1:10">
      <c r="A52" s="1" t="s">
        <v>191</v>
      </c>
      <c r="B52" s="1" t="s">
        <v>322</v>
      </c>
      <c r="D52" s="2">
        <v>311</v>
      </c>
      <c r="F52" s="131">
        <f t="shared" si="0"/>
        <v>8.3103751426258116E-4</v>
      </c>
      <c r="H52" s="2">
        <v>6202351</v>
      </c>
      <c r="J52" s="131">
        <f t="shared" si="1"/>
        <v>1.2591478001199446E-3</v>
      </c>
    </row>
    <row r="53" spans="1:10">
      <c r="A53" s="1" t="s">
        <v>142</v>
      </c>
      <c r="B53" s="1" t="s">
        <v>332</v>
      </c>
      <c r="D53" s="2">
        <v>1094</v>
      </c>
      <c r="F53" s="131">
        <f t="shared" si="0"/>
        <v>2.9233281048336454E-3</v>
      </c>
      <c r="H53" s="2">
        <v>5412557</v>
      </c>
      <c r="J53" s="131">
        <f t="shared" si="1"/>
        <v>1.0988106348018367E-3</v>
      </c>
    </row>
    <row r="54" spans="1:10">
      <c r="A54" s="1" t="s">
        <v>272</v>
      </c>
      <c r="B54" s="1" t="s">
        <v>328</v>
      </c>
      <c r="D54" s="2">
        <v>645</v>
      </c>
      <c r="F54" s="131">
        <f t="shared" si="0"/>
        <v>1.7235343945317197E-3</v>
      </c>
      <c r="H54" s="2">
        <v>5344535</v>
      </c>
      <c r="J54" s="131">
        <f t="shared" si="1"/>
        <v>1.0850013951022844E-3</v>
      </c>
    </row>
    <row r="55" spans="1:10">
      <c r="A55" s="1" t="s">
        <v>19</v>
      </c>
      <c r="B55" s="1" t="s">
        <v>320</v>
      </c>
      <c r="D55" s="2">
        <v>255</v>
      </c>
      <c r="F55" s="131">
        <f t="shared" si="0"/>
        <v>6.813973187683543E-4</v>
      </c>
      <c r="H55" s="2">
        <v>4532619</v>
      </c>
      <c r="J55" s="131">
        <f t="shared" si="1"/>
        <v>9.2017321216291423E-4</v>
      </c>
    </row>
    <row r="56" spans="1:10">
      <c r="A56" s="1" t="s">
        <v>326</v>
      </c>
      <c r="B56" s="1" t="s">
        <v>327</v>
      </c>
      <c r="D56" s="2">
        <v>143</v>
      </c>
      <c r="F56" s="131">
        <f t="shared" si="0"/>
        <v>3.8211692777990065E-4</v>
      </c>
      <c r="H56" s="2">
        <v>4322645</v>
      </c>
      <c r="J56" s="131">
        <f t="shared" si="1"/>
        <v>8.7754610186516018E-4</v>
      </c>
    </row>
    <row r="57" spans="1:10">
      <c r="A57" s="1" t="s">
        <v>107</v>
      </c>
      <c r="B57" s="1" t="s">
        <v>334</v>
      </c>
      <c r="D57" s="2">
        <v>245</v>
      </c>
      <c r="F57" s="131">
        <f t="shared" si="0"/>
        <v>6.5467585528724236E-4</v>
      </c>
      <c r="H57" s="2">
        <v>3382890</v>
      </c>
      <c r="J57" s="131">
        <f t="shared" si="1"/>
        <v>6.867651478524449E-4</v>
      </c>
    </row>
    <row r="58" spans="1:10">
      <c r="A58" s="1" t="s">
        <v>336</v>
      </c>
      <c r="B58" s="1" t="s">
        <v>337</v>
      </c>
      <c r="D58" s="2">
        <v>160</v>
      </c>
      <c r="F58" s="131">
        <f t="shared" si="0"/>
        <v>4.2754341569779092E-4</v>
      </c>
      <c r="H58" s="2">
        <v>1894076</v>
      </c>
      <c r="J58" s="131">
        <f t="shared" si="1"/>
        <v>3.8451897170282436E-4</v>
      </c>
    </row>
    <row r="59" spans="1:10">
      <c r="A59" s="1" t="s">
        <v>16</v>
      </c>
      <c r="B59" s="1" t="s">
        <v>338</v>
      </c>
      <c r="D59" s="2">
        <v>14</v>
      </c>
      <c r="F59" s="131">
        <f t="shared" si="0"/>
        <v>3.7410048873556707E-5</v>
      </c>
      <c r="H59" s="2">
        <v>769527</v>
      </c>
      <c r="J59" s="131">
        <f t="shared" si="1"/>
        <v>1.5622273379608807E-4</v>
      </c>
    </row>
    <row r="60" spans="1:10">
      <c r="A60" s="1" t="s">
        <v>101</v>
      </c>
      <c r="B60" s="1" t="s">
        <v>335</v>
      </c>
      <c r="D60" s="2">
        <v>62</v>
      </c>
      <c r="F60" s="131">
        <f t="shared" si="0"/>
        <v>1.6567307358289398E-4</v>
      </c>
      <c r="H60" s="2">
        <v>185738</v>
      </c>
      <c r="J60" s="131">
        <f t="shared" si="1"/>
        <v>3.7706926631317428E-5</v>
      </c>
    </row>
    <row r="61" spans="1:10" ht="6.75" customHeight="1"/>
    <row r="62" spans="1:10">
      <c r="B62" s="1" t="s">
        <v>67</v>
      </c>
      <c r="D62" s="2">
        <f>SUM(D6:D61)</f>
        <v>374231</v>
      </c>
      <c r="F62" s="131">
        <f>SUM(F6:F61)</f>
        <v>1.0000000000000004</v>
      </c>
      <c r="H62" s="2">
        <f>SUM(H6:H61)</f>
        <v>4925832376</v>
      </c>
      <c r="J62" s="131">
        <f>SUM(J6:J61)</f>
        <v>0.99999999999999989</v>
      </c>
    </row>
    <row r="64" spans="1:10" ht="25.5" customHeight="1">
      <c r="A64" s="132" t="s">
        <v>83</v>
      </c>
      <c r="B64" s="204" t="s">
        <v>84</v>
      </c>
      <c r="C64" s="204"/>
      <c r="D64" s="204"/>
      <c r="E64" s="204"/>
      <c r="F64" s="204"/>
      <c r="G64" s="204"/>
      <c r="H64" s="204"/>
      <c r="I64" s="204"/>
      <c r="J64" s="204"/>
    </row>
    <row r="65" spans="2:2">
      <c r="B65" s="1" t="s">
        <v>277</v>
      </c>
    </row>
    <row r="83" spans="8:8">
      <c r="H83" s="2"/>
    </row>
  </sheetData>
  <mergeCells count="3">
    <mergeCell ref="C4:D4"/>
    <mergeCell ref="C5:D5"/>
    <mergeCell ref="B64:J64"/>
  </mergeCells>
  <printOptions horizontalCentered="1"/>
  <pageMargins left="0.65" right="0.5" top="0.75" bottom="0.6" header="0" footer="0"/>
  <pageSetup scale="84"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FC65B5-55B6-40BE-8062-61DBB9C87D3C}">
  <dimension ref="A1:I34"/>
  <sheetViews>
    <sheetView zoomScale="93" zoomScaleNormal="93" workbookViewId="0">
      <selection activeCell="A28" sqref="A28"/>
    </sheetView>
  </sheetViews>
  <sheetFormatPr defaultRowHeight="15"/>
  <sheetData>
    <row r="1" spans="1:9" ht="15" customHeight="1">
      <c r="A1" s="142"/>
      <c r="B1" s="142"/>
      <c r="C1" s="142"/>
      <c r="D1" s="142"/>
      <c r="E1" s="142"/>
      <c r="F1" s="142"/>
      <c r="G1" s="142"/>
      <c r="H1" s="142"/>
      <c r="I1" s="142"/>
    </row>
    <row r="2" spans="1:9">
      <c r="A2" s="142"/>
      <c r="B2" s="142"/>
      <c r="C2" s="142"/>
      <c r="D2" s="142"/>
      <c r="E2" s="142"/>
      <c r="F2" s="142"/>
      <c r="G2" s="142"/>
      <c r="H2" s="142"/>
      <c r="I2" s="142"/>
    </row>
    <row r="3" spans="1:9">
      <c r="A3" s="142"/>
      <c r="B3" s="142"/>
      <c r="C3" s="142"/>
      <c r="D3" s="142"/>
      <c r="E3" s="142"/>
      <c r="F3" s="142"/>
      <c r="G3" s="142"/>
      <c r="H3" s="142"/>
      <c r="I3" s="142"/>
    </row>
    <row r="4" spans="1:9">
      <c r="A4" s="142"/>
      <c r="B4" s="142"/>
      <c r="C4" s="142"/>
      <c r="D4" s="142"/>
      <c r="E4" s="142"/>
      <c r="F4" s="142"/>
      <c r="G4" s="142"/>
      <c r="H4" s="142"/>
      <c r="I4" s="142"/>
    </row>
    <row r="5" spans="1:9">
      <c r="A5" s="142"/>
      <c r="B5" s="142"/>
      <c r="C5" s="142"/>
      <c r="D5" s="142"/>
      <c r="E5" s="142"/>
      <c r="F5" s="142"/>
      <c r="G5" s="142"/>
      <c r="H5" s="142"/>
      <c r="I5" s="142"/>
    </row>
    <row r="6" spans="1:9">
      <c r="A6" s="142"/>
      <c r="B6" s="142"/>
      <c r="C6" s="142"/>
      <c r="D6" s="142"/>
      <c r="E6" s="142"/>
      <c r="F6" s="142"/>
      <c r="G6" s="142"/>
      <c r="H6" s="142"/>
      <c r="I6" s="142"/>
    </row>
    <row r="8" spans="1:9">
      <c r="A8" s="143"/>
      <c r="B8" s="143"/>
      <c r="C8" s="143"/>
      <c r="D8" s="143"/>
      <c r="E8" s="143"/>
      <c r="F8" s="143"/>
      <c r="G8" s="143"/>
      <c r="H8" s="143"/>
      <c r="I8" s="143"/>
    </row>
    <row r="9" spans="1:9">
      <c r="A9" s="143"/>
      <c r="B9" s="143"/>
      <c r="C9" s="143"/>
      <c r="D9" s="143"/>
      <c r="E9" s="143"/>
      <c r="F9" s="143"/>
      <c r="G9" s="143"/>
      <c r="H9" s="143"/>
      <c r="I9" s="143"/>
    </row>
    <row r="10" spans="1:9">
      <c r="A10" s="143"/>
      <c r="B10" s="143"/>
      <c r="C10" s="143"/>
      <c r="D10" s="143"/>
      <c r="E10" s="143"/>
      <c r="F10" s="143"/>
      <c r="G10" s="143"/>
      <c r="H10" s="143"/>
      <c r="I10" s="143"/>
    </row>
    <row r="11" spans="1:9">
      <c r="A11" s="143"/>
      <c r="B11" s="143"/>
      <c r="C11" s="143"/>
      <c r="D11" s="143"/>
      <c r="E11" s="143"/>
      <c r="F11" s="143"/>
      <c r="G11" s="143"/>
      <c r="H11" s="143"/>
      <c r="I11" s="143"/>
    </row>
    <row r="12" spans="1:9">
      <c r="A12" s="143"/>
      <c r="B12" s="143"/>
      <c r="C12" s="143"/>
      <c r="D12" s="143"/>
      <c r="E12" s="143"/>
      <c r="F12" s="143"/>
      <c r="G12" s="143"/>
      <c r="H12" s="143"/>
      <c r="I12" s="143"/>
    </row>
    <row r="13" spans="1:9">
      <c r="A13" s="143"/>
      <c r="B13" s="143"/>
      <c r="C13" s="143"/>
      <c r="D13" s="143"/>
      <c r="E13" s="143"/>
      <c r="F13" s="143"/>
      <c r="G13" s="143"/>
      <c r="H13" s="143"/>
      <c r="I13" s="143"/>
    </row>
    <row r="14" spans="1:9">
      <c r="A14" s="143"/>
      <c r="B14" s="143"/>
      <c r="C14" s="143"/>
      <c r="D14" s="143"/>
      <c r="E14" s="143"/>
      <c r="F14" s="143"/>
      <c r="G14" s="143"/>
      <c r="H14" s="143"/>
      <c r="I14" s="143"/>
    </row>
    <row r="15" spans="1:9">
      <c r="A15" s="143"/>
      <c r="B15" s="143"/>
      <c r="C15" s="143"/>
      <c r="D15" s="143"/>
      <c r="E15" s="143"/>
      <c r="F15" s="143"/>
      <c r="G15" s="143"/>
      <c r="H15" s="143"/>
      <c r="I15" s="143"/>
    </row>
    <row r="16" spans="1:9">
      <c r="A16" s="143"/>
      <c r="B16" s="143"/>
      <c r="C16" s="143"/>
      <c r="D16" s="143"/>
      <c r="E16" s="143"/>
      <c r="F16" s="143"/>
      <c r="G16" s="143"/>
      <c r="H16" s="143"/>
      <c r="I16" s="143"/>
    </row>
    <row r="17" spans="1:9">
      <c r="A17" s="143"/>
      <c r="B17" s="143"/>
      <c r="C17" s="143"/>
      <c r="D17" s="143"/>
      <c r="E17" s="143"/>
      <c r="F17" s="143"/>
      <c r="G17" s="143"/>
      <c r="H17" s="143"/>
      <c r="I17" s="143"/>
    </row>
    <row r="18" spans="1:9">
      <c r="A18" s="143"/>
      <c r="B18" s="143"/>
      <c r="C18" s="143"/>
      <c r="D18" s="143"/>
      <c r="E18" s="143"/>
      <c r="F18" s="143"/>
      <c r="G18" s="143"/>
      <c r="H18" s="143"/>
      <c r="I18" s="143"/>
    </row>
    <row r="19" spans="1:9">
      <c r="A19" s="143"/>
      <c r="B19" s="143"/>
      <c r="C19" s="143"/>
      <c r="D19" s="143"/>
      <c r="E19" s="143"/>
      <c r="F19" s="143"/>
      <c r="G19" s="143"/>
      <c r="H19" s="143"/>
      <c r="I19" s="143"/>
    </row>
    <row r="20" spans="1:9">
      <c r="A20" s="143"/>
      <c r="B20" s="143"/>
      <c r="C20" s="143"/>
      <c r="D20" s="143"/>
      <c r="E20" s="143"/>
      <c r="F20" s="143"/>
      <c r="G20" s="143"/>
      <c r="H20" s="143"/>
      <c r="I20" s="143"/>
    </row>
    <row r="21" spans="1:9">
      <c r="A21" s="143"/>
      <c r="B21" s="143"/>
      <c r="C21" s="143"/>
      <c r="D21" s="143"/>
      <c r="E21" s="143"/>
      <c r="F21" s="143"/>
      <c r="G21" s="143"/>
      <c r="H21" s="143"/>
      <c r="I21" s="143"/>
    </row>
    <row r="22" spans="1:9">
      <c r="A22" s="143"/>
      <c r="B22" s="143"/>
      <c r="C22" s="143"/>
      <c r="D22" s="143"/>
      <c r="E22" s="143"/>
      <c r="F22" s="143"/>
      <c r="G22" s="143"/>
      <c r="H22" s="143"/>
      <c r="I22" s="143"/>
    </row>
    <row r="23" spans="1:9">
      <c r="A23" s="143"/>
      <c r="B23" s="143"/>
      <c r="C23" s="143"/>
      <c r="D23" s="143"/>
      <c r="E23" s="143"/>
      <c r="F23" s="143"/>
      <c r="G23" s="143"/>
      <c r="H23" s="143"/>
      <c r="I23" s="143"/>
    </row>
    <row r="24" spans="1:9">
      <c r="A24" s="143"/>
      <c r="B24" s="143"/>
      <c r="C24" s="143"/>
      <c r="D24" s="143"/>
      <c r="E24" s="143"/>
      <c r="F24" s="143"/>
      <c r="G24" s="143"/>
      <c r="H24" s="143"/>
      <c r="I24" s="143"/>
    </row>
    <row r="25" spans="1:9">
      <c r="A25" s="143"/>
      <c r="B25" s="143"/>
      <c r="C25" s="143"/>
      <c r="D25" s="143"/>
      <c r="E25" s="143"/>
      <c r="F25" s="143"/>
      <c r="G25" s="143"/>
      <c r="H25" s="143"/>
      <c r="I25" s="143"/>
    </row>
    <row r="26" spans="1:9">
      <c r="A26" s="143"/>
      <c r="B26" s="143"/>
      <c r="C26" s="143"/>
      <c r="D26" s="143"/>
      <c r="E26" s="143"/>
      <c r="F26" s="143"/>
      <c r="G26" s="143"/>
      <c r="H26" s="143"/>
      <c r="I26" s="143"/>
    </row>
    <row r="27" spans="1:9">
      <c r="A27" s="143"/>
      <c r="B27" s="143"/>
      <c r="C27" s="143"/>
      <c r="D27" s="143"/>
      <c r="E27" s="143"/>
      <c r="F27" s="143"/>
      <c r="G27" s="143"/>
      <c r="H27" s="143"/>
      <c r="I27" s="143"/>
    </row>
    <row r="28" spans="1:9">
      <c r="A28" s="143"/>
      <c r="B28" s="143"/>
      <c r="C28" s="143"/>
      <c r="D28" s="143"/>
      <c r="E28" s="143"/>
      <c r="F28" s="143"/>
      <c r="G28" s="143"/>
      <c r="H28" s="143"/>
      <c r="I28" s="143"/>
    </row>
    <row r="29" spans="1:9">
      <c r="A29" s="143"/>
      <c r="B29" s="143"/>
      <c r="C29" s="143"/>
      <c r="D29" s="143"/>
      <c r="E29" s="143"/>
      <c r="F29" s="143"/>
      <c r="G29" s="143"/>
      <c r="H29" s="143"/>
      <c r="I29" s="143"/>
    </row>
    <row r="30" spans="1:9">
      <c r="A30" s="143"/>
      <c r="B30" s="143"/>
      <c r="C30" s="143"/>
      <c r="D30" s="143"/>
      <c r="E30" s="143"/>
      <c r="F30" s="143"/>
      <c r="G30" s="143"/>
      <c r="H30" s="143"/>
      <c r="I30" s="143"/>
    </row>
    <row r="31" spans="1:9">
      <c r="A31" s="143"/>
      <c r="B31" s="143"/>
      <c r="C31" s="143"/>
      <c r="D31" s="143"/>
      <c r="E31" s="143"/>
      <c r="F31" s="143"/>
      <c r="G31" s="143"/>
      <c r="H31" s="143"/>
      <c r="I31" s="143"/>
    </row>
    <row r="32" spans="1:9">
      <c r="A32" s="143"/>
      <c r="B32" s="143"/>
      <c r="C32" s="143"/>
      <c r="D32" s="143"/>
      <c r="E32" s="143"/>
      <c r="F32" s="143"/>
      <c r="G32" s="143"/>
      <c r="H32" s="143"/>
      <c r="I32" s="143"/>
    </row>
    <row r="33" spans="1:9">
      <c r="A33" s="143"/>
      <c r="B33" s="143"/>
      <c r="C33" s="143"/>
      <c r="D33" s="143"/>
      <c r="E33" s="143"/>
      <c r="F33" s="143"/>
      <c r="G33" s="143"/>
      <c r="H33" s="143"/>
      <c r="I33" s="143"/>
    </row>
    <row r="34" spans="1:9">
      <c r="A34" s="143"/>
      <c r="B34" s="143"/>
      <c r="C34" s="143"/>
      <c r="D34" s="143"/>
      <c r="E34" s="143"/>
      <c r="F34" s="143"/>
      <c r="G34" s="143"/>
      <c r="H34" s="143"/>
      <c r="I34" s="143"/>
    </row>
  </sheetData>
  <pageMargins left="0.7" right="0.7" top="0.75" bottom="0.75" header="0.3" footer="0.3"/>
  <pageSetup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94"/>
  <sheetViews>
    <sheetView zoomScaleNormal="100" workbookViewId="0">
      <selection activeCell="K1" sqref="K1"/>
    </sheetView>
  </sheetViews>
  <sheetFormatPr defaultRowHeight="12.75"/>
  <cols>
    <col min="1" max="1" width="3.140625" style="68" customWidth="1"/>
    <col min="2" max="2" width="9" style="68" customWidth="1"/>
    <col min="3" max="3" width="35.5703125" style="68" customWidth="1"/>
    <col min="4" max="4" width="11" style="68" customWidth="1"/>
    <col min="5" max="5" width="0.42578125" style="68" customWidth="1"/>
    <col min="6" max="11" width="10.28515625" style="68" customWidth="1"/>
    <col min="12" max="12" width="0.85546875" style="68" customWidth="1"/>
    <col min="13" max="16384" width="9.140625" style="68"/>
  </cols>
  <sheetData>
    <row r="1" spans="1:11">
      <c r="K1" s="68" t="s">
        <v>461</v>
      </c>
    </row>
    <row r="3" spans="1:11">
      <c r="B3" s="181" t="s">
        <v>398</v>
      </c>
      <c r="C3" s="181"/>
      <c r="D3" s="181"/>
      <c r="E3" s="181"/>
      <c r="F3" s="181"/>
      <c r="G3" s="181"/>
      <c r="H3" s="181"/>
      <c r="I3" s="181"/>
      <c r="J3" s="182"/>
      <c r="K3" s="182"/>
    </row>
    <row r="6" spans="1:11" ht="19.5" customHeight="1">
      <c r="B6" s="183"/>
      <c r="C6" s="184"/>
      <c r="D6" s="185">
        <v>2021</v>
      </c>
      <c r="E6" s="186"/>
      <c r="F6" s="187"/>
      <c r="G6" s="69" t="s">
        <v>502</v>
      </c>
      <c r="H6" s="69" t="s">
        <v>488</v>
      </c>
      <c r="I6" s="69" t="s">
        <v>487</v>
      </c>
      <c r="J6" s="69" t="s">
        <v>484</v>
      </c>
      <c r="K6" s="69" t="s">
        <v>480</v>
      </c>
    </row>
    <row r="7" spans="1:11" ht="57.75" customHeight="1">
      <c r="B7" s="188" t="s">
        <v>399</v>
      </c>
      <c r="C7" s="189"/>
      <c r="D7" s="190" t="s">
        <v>400</v>
      </c>
      <c r="E7" s="191"/>
      <c r="F7" s="70" t="s">
        <v>401</v>
      </c>
      <c r="G7" s="70" t="s">
        <v>401</v>
      </c>
      <c r="H7" s="70" t="s">
        <v>401</v>
      </c>
      <c r="I7" s="70" t="s">
        <v>401</v>
      </c>
      <c r="J7" s="70" t="s">
        <v>401</v>
      </c>
      <c r="K7" s="70" t="s">
        <v>402</v>
      </c>
    </row>
    <row r="8" spans="1:11" s="71" customFormat="1" ht="18" customHeight="1">
      <c r="A8" s="71">
        <v>1</v>
      </c>
      <c r="B8" s="72" t="s">
        <v>403</v>
      </c>
      <c r="C8" s="72"/>
      <c r="D8" s="73">
        <v>1348650.6439804737</v>
      </c>
      <c r="E8" s="74"/>
      <c r="F8" s="75">
        <f>D8/$D$24</f>
        <v>0.30955565826942655</v>
      </c>
      <c r="G8" s="75">
        <v>0.3127400293507247</v>
      </c>
      <c r="H8" s="75">
        <v>0.31869405313077581</v>
      </c>
      <c r="I8" s="75">
        <v>0.31124182471321749</v>
      </c>
      <c r="J8" s="75">
        <v>0.28315829084212063</v>
      </c>
      <c r="K8" s="76">
        <v>0.283276398040401</v>
      </c>
    </row>
    <row r="9" spans="1:11" s="71" customFormat="1" ht="18" customHeight="1">
      <c r="A9" s="71">
        <v>2</v>
      </c>
      <c r="B9" s="77" t="s">
        <v>404</v>
      </c>
      <c r="C9" s="77"/>
      <c r="D9" s="78">
        <v>1177563.1221755238</v>
      </c>
      <c r="E9" s="79"/>
      <c r="F9" s="80">
        <f t="shared" ref="F9:F22" si="0">D9/$D$24</f>
        <v>0.2702859551254721</v>
      </c>
      <c r="G9" s="80">
        <v>0.27291136909040553</v>
      </c>
      <c r="H9" s="80">
        <v>0.26426548759534224</v>
      </c>
      <c r="I9" s="80">
        <v>0.26226566775122478</v>
      </c>
      <c r="J9" s="80">
        <v>0.26927791228947451</v>
      </c>
      <c r="K9" s="81">
        <v>0.26089464694777792</v>
      </c>
    </row>
    <row r="10" spans="1:11" s="71" customFormat="1" ht="18" customHeight="1">
      <c r="A10" s="71">
        <v>3</v>
      </c>
      <c r="B10" s="77" t="s">
        <v>405</v>
      </c>
      <c r="C10" s="77"/>
      <c r="D10" s="78">
        <v>333024.47713013832</v>
      </c>
      <c r="E10" s="79"/>
      <c r="F10" s="80">
        <f t="shared" si="0"/>
        <v>7.6439077605441094E-2</v>
      </c>
      <c r="G10" s="80">
        <v>6.4047672736206956E-2</v>
      </c>
      <c r="H10" s="80">
        <v>6.3140443468852891E-2</v>
      </c>
      <c r="I10" s="80">
        <v>6.1380500018015344E-2</v>
      </c>
      <c r="J10" s="80">
        <v>6.7111190695434239E-2</v>
      </c>
      <c r="K10" s="81">
        <v>7.6291371555463589E-2</v>
      </c>
    </row>
    <row r="11" spans="1:11" s="71" customFormat="1" ht="18" customHeight="1">
      <c r="A11" s="71">
        <v>4</v>
      </c>
      <c r="B11" s="77" t="s">
        <v>407</v>
      </c>
      <c r="C11" s="77"/>
      <c r="D11" s="78">
        <v>325568.70026141405</v>
      </c>
      <c r="E11" s="79"/>
      <c r="F11" s="80">
        <f t="shared" si="0"/>
        <v>7.4727753826514906E-2</v>
      </c>
      <c r="G11" s="80">
        <v>6.8683137682060649E-2</v>
      </c>
      <c r="H11" s="80">
        <v>6.621475315272346E-2</v>
      </c>
      <c r="I11" s="80">
        <v>6.984573523183972E-2</v>
      </c>
      <c r="J11" s="80">
        <v>7.4060365035349185E-2</v>
      </c>
      <c r="K11" s="81">
        <v>7.088847389989153E-2</v>
      </c>
    </row>
    <row r="12" spans="1:11" s="71" customFormat="1" ht="18" customHeight="1">
      <c r="A12" s="71">
        <v>5</v>
      </c>
      <c r="B12" s="77" t="s">
        <v>411</v>
      </c>
      <c r="C12" s="77"/>
      <c r="D12" s="78">
        <v>292164.09896257153</v>
      </c>
      <c r="E12" s="79"/>
      <c r="F12" s="80">
        <f t="shared" si="0"/>
        <v>6.706039876281121E-2</v>
      </c>
      <c r="G12" s="80">
        <v>6.7060398762811196E-2</v>
      </c>
      <c r="H12" s="80">
        <v>6.7257000379487022E-2</v>
      </c>
      <c r="I12" s="80">
        <v>6.1205016347558545E-2</v>
      </c>
      <c r="J12" s="80">
        <v>5.262755085665162E-2</v>
      </c>
      <c r="K12" s="81">
        <v>4.7413125698587737E-2</v>
      </c>
    </row>
    <row r="13" spans="1:11" s="71" customFormat="1" ht="18" customHeight="1">
      <c r="A13" s="71">
        <v>6</v>
      </c>
      <c r="B13" s="77" t="s">
        <v>409</v>
      </c>
      <c r="C13" s="77"/>
      <c r="D13" s="78">
        <v>235795.18391549427</v>
      </c>
      <c r="E13" s="79"/>
      <c r="F13" s="80">
        <f t="shared" si="0"/>
        <v>5.4122046876639553E-2</v>
      </c>
      <c r="G13" s="80">
        <v>5.976624288634106E-2</v>
      </c>
      <c r="H13" s="80">
        <v>6.0596160261556627E-2</v>
      </c>
      <c r="I13" s="80">
        <v>6.3382755393026402E-2</v>
      </c>
      <c r="J13" s="80">
        <v>6.3671229884197739E-2</v>
      </c>
      <c r="K13" s="81">
        <v>5.9093298851428916E-2</v>
      </c>
    </row>
    <row r="14" spans="1:11" s="71" customFormat="1" ht="18" customHeight="1">
      <c r="A14" s="71">
        <v>7</v>
      </c>
      <c r="B14" s="77" t="s">
        <v>410</v>
      </c>
      <c r="C14" s="77"/>
      <c r="D14" s="78">
        <v>213201.8323989292</v>
      </c>
      <c r="E14" s="79"/>
      <c r="F14" s="80">
        <f t="shared" si="0"/>
        <v>4.8936196981087129E-2</v>
      </c>
      <c r="G14" s="80">
        <v>5.0810196713630906E-2</v>
      </c>
      <c r="H14" s="80">
        <v>5.1624542873389079E-2</v>
      </c>
      <c r="I14" s="80">
        <v>5.4997237041183408E-2</v>
      </c>
      <c r="J14" s="80">
        <v>5.5931811310600502E-2</v>
      </c>
      <c r="K14" s="81">
        <v>4.7947655620441364E-2</v>
      </c>
    </row>
    <row r="15" spans="1:11" s="71" customFormat="1" ht="18" customHeight="1">
      <c r="A15" s="71">
        <v>8</v>
      </c>
      <c r="B15" s="77" t="s">
        <v>503</v>
      </c>
      <c r="C15" s="77"/>
      <c r="D15" s="78">
        <v>121145.16705723395</v>
      </c>
      <c r="E15" s="79"/>
      <c r="F15" s="80">
        <f t="shared" si="0"/>
        <v>2.780643905220621E-2</v>
      </c>
      <c r="G15" s="80">
        <v>2.78064390522062E-2</v>
      </c>
      <c r="H15" s="80">
        <v>3.1741334576910342E-2</v>
      </c>
      <c r="I15" s="80">
        <v>3.2456839282342095E-2</v>
      </c>
      <c r="J15" s="80">
        <v>3.4217745656490238E-2</v>
      </c>
      <c r="K15" s="81">
        <v>3.7624899916123694E-2</v>
      </c>
    </row>
    <row r="16" spans="1:11" s="71" customFormat="1" ht="18" customHeight="1">
      <c r="A16" s="71">
        <v>9</v>
      </c>
      <c r="B16" s="77" t="s">
        <v>408</v>
      </c>
      <c r="C16" s="77"/>
      <c r="D16" s="78">
        <v>89618.866289573896</v>
      </c>
      <c r="E16" s="79"/>
      <c r="F16" s="80">
        <f t="shared" si="0"/>
        <v>2.0570210136666368E-2</v>
      </c>
      <c r="G16" s="80">
        <v>2.3903940084662931E-2</v>
      </c>
      <c r="H16" s="80">
        <v>2.9582801500234828E-2</v>
      </c>
      <c r="I16" s="80">
        <v>3.5892546726873337E-2</v>
      </c>
      <c r="J16" s="80">
        <v>4.1832980259855844E-2</v>
      </c>
      <c r="K16" s="81">
        <v>5.3194449126301196E-2</v>
      </c>
    </row>
    <row r="17" spans="1:11" s="71" customFormat="1" ht="18" customHeight="1">
      <c r="A17" s="71">
        <v>10</v>
      </c>
      <c r="B17" s="77" t="s">
        <v>406</v>
      </c>
      <c r="C17" s="77"/>
      <c r="D17" s="78">
        <v>69481.17190866865</v>
      </c>
      <c r="E17" s="79"/>
      <c r="F17" s="80">
        <f t="shared" si="0"/>
        <v>1.5948006997600569E-2</v>
      </c>
      <c r="G17" s="80">
        <v>1.8173224787960452E-2</v>
      </c>
      <c r="H17" s="80">
        <v>1.8851268474674384E-2</v>
      </c>
      <c r="I17" s="80">
        <v>2.3321368797719823E-2</v>
      </c>
      <c r="J17" s="80">
        <v>3.5730519576616201E-2</v>
      </c>
      <c r="K17" s="81">
        <v>4.5752348602750494E-2</v>
      </c>
    </row>
    <row r="18" spans="1:11" s="71" customFormat="1" ht="18" customHeight="1">
      <c r="A18" s="71">
        <v>11</v>
      </c>
      <c r="B18" s="77" t="s">
        <v>475</v>
      </c>
      <c r="C18" s="82"/>
      <c r="D18" s="78">
        <v>67820.707204293882</v>
      </c>
      <c r="E18" s="79"/>
      <c r="F18" s="80">
        <f t="shared" si="0"/>
        <v>1.5566880686728233E-2</v>
      </c>
      <c r="G18" s="80">
        <v>1.1939710190659487E-2</v>
      </c>
      <c r="H18" s="80">
        <v>1.0219754344006791E-2</v>
      </c>
      <c r="I18" s="80">
        <v>7.7354464341575172E-3</v>
      </c>
      <c r="J18" s="80">
        <v>6.6927705423965788E-3</v>
      </c>
      <c r="K18" s="81">
        <v>5.3654036112704738E-3</v>
      </c>
    </row>
    <row r="19" spans="1:11" s="71" customFormat="1" ht="18" customHeight="1">
      <c r="A19" s="71">
        <v>12</v>
      </c>
      <c r="B19" s="77" t="s">
        <v>476</v>
      </c>
      <c r="C19" s="82"/>
      <c r="D19" s="78">
        <v>29021.84964542805</v>
      </c>
      <c r="E19" s="79"/>
      <c r="F19" s="80">
        <f t="shared" si="0"/>
        <v>6.6613824798031794E-3</v>
      </c>
      <c r="G19" s="80">
        <v>7.5408067647454733E-3</v>
      </c>
      <c r="H19" s="80">
        <v>6.945352826514698E-3</v>
      </c>
      <c r="I19" s="80">
        <v>6.0780714021312302E-3</v>
      </c>
      <c r="J19" s="80">
        <v>6.2215886961607654E-3</v>
      </c>
      <c r="K19" s="81">
        <v>4.6755281246977278E-3</v>
      </c>
    </row>
    <row r="20" spans="1:11" s="71" customFormat="1" ht="18" customHeight="1">
      <c r="A20" s="71">
        <v>13</v>
      </c>
      <c r="B20" s="77" t="s">
        <v>413</v>
      </c>
      <c r="C20" s="82"/>
      <c r="D20" s="78">
        <v>25665.811186386851</v>
      </c>
      <c r="E20" s="79"/>
      <c r="F20" s="80">
        <f t="shared" si="0"/>
        <v>5.8910712809742468E-3</v>
      </c>
      <c r="G20" s="80">
        <v>8.2764097970762455E-3</v>
      </c>
      <c r="H20" s="80">
        <v>4.3270439941937074E-3</v>
      </c>
      <c r="I20" s="80">
        <v>4.6823650821195342E-3</v>
      </c>
      <c r="J20" s="80">
        <v>3.5137566012619155E-3</v>
      </c>
      <c r="K20" s="81">
        <v>2.3298027574360381E-3</v>
      </c>
    </row>
    <row r="21" spans="1:11" s="71" customFormat="1" ht="18" customHeight="1">
      <c r="A21" s="71">
        <v>14</v>
      </c>
      <c r="B21" s="77" t="s">
        <v>412</v>
      </c>
      <c r="C21" s="77"/>
      <c r="D21" s="78">
        <v>22182.163353063839</v>
      </c>
      <c r="E21" s="79"/>
      <c r="F21" s="80">
        <f t="shared" si="0"/>
        <v>5.0914699142034026E-3</v>
      </c>
      <c r="G21" s="80">
        <v>5.0029700960828889E-3</v>
      </c>
      <c r="H21" s="80">
        <v>5.2025514169129422E-3</v>
      </c>
      <c r="I21" s="80">
        <v>4.7931129914695206E-3</v>
      </c>
      <c r="J21" s="80">
        <v>4.6748451226564887E-3</v>
      </c>
      <c r="K21" s="81">
        <v>4.7217609266712616E-3</v>
      </c>
    </row>
    <row r="22" spans="1:11" s="71" customFormat="1" ht="18" customHeight="1">
      <c r="A22" s="71">
        <v>15</v>
      </c>
      <c r="B22" s="83" t="s">
        <v>414</v>
      </c>
      <c r="C22" s="84"/>
      <c r="D22" s="85">
        <v>5826.9182257722878</v>
      </c>
      <c r="E22" s="84"/>
      <c r="F22" s="86">
        <f t="shared" si="0"/>
        <v>1.3374520044252282E-3</v>
      </c>
      <c r="G22" s="86">
        <v>1.3374520044252276E-3</v>
      </c>
      <c r="H22" s="86">
        <v>1.337452004425228E-3</v>
      </c>
      <c r="I22" s="86">
        <v>7.2151278712138261E-4</v>
      </c>
      <c r="J22" s="86">
        <v>1.2774426307335454E-3</v>
      </c>
      <c r="K22" s="87">
        <v>5.3083632075684852E-4</v>
      </c>
    </row>
    <row r="23" spans="1:11" ht="18" hidden="1" customHeight="1">
      <c r="A23" s="68">
        <v>16</v>
      </c>
      <c r="B23" s="88" t="s">
        <v>415</v>
      </c>
      <c r="C23" s="89"/>
      <c r="D23" s="89"/>
      <c r="E23" s="89"/>
      <c r="F23" s="89"/>
      <c r="G23" s="89"/>
      <c r="H23" s="89"/>
      <c r="I23" s="89"/>
      <c r="J23" s="91">
        <v>0</v>
      </c>
      <c r="K23" s="92">
        <v>0</v>
      </c>
    </row>
    <row r="24" spans="1:11" ht="20.100000000000001" customHeight="1">
      <c r="B24" s="93" t="s">
        <v>416</v>
      </c>
      <c r="C24" s="93"/>
      <c r="D24" s="94">
        <f>SUM(D8:D23)</f>
        <v>4356730.7136949664</v>
      </c>
      <c r="E24" s="93"/>
      <c r="F24" s="95">
        <f t="shared" ref="F24:K24" si="1">SUM(F8:F23)</f>
        <v>1</v>
      </c>
      <c r="G24" s="95">
        <f t="shared" si="1"/>
        <v>0.99999999999999978</v>
      </c>
      <c r="H24" s="95">
        <f t="shared" si="1"/>
        <v>1.0000000000000002</v>
      </c>
      <c r="I24" s="95">
        <f t="shared" si="1"/>
        <v>1.0000000000000002</v>
      </c>
      <c r="J24" s="95">
        <f t="shared" si="1"/>
        <v>1</v>
      </c>
      <c r="K24" s="95">
        <f t="shared" si="1"/>
        <v>0.99999999999999978</v>
      </c>
    </row>
    <row r="25" spans="1:11" ht="20.100000000000001" customHeight="1">
      <c r="B25" s="93"/>
      <c r="C25" s="93"/>
      <c r="D25" s="93"/>
      <c r="E25" s="93"/>
      <c r="F25" s="93"/>
      <c r="G25" s="93"/>
      <c r="H25" s="93"/>
      <c r="I25" s="93"/>
      <c r="J25" s="95"/>
      <c r="K25" s="95"/>
    </row>
    <row r="26" spans="1:11" ht="15" customHeight="1">
      <c r="A26" s="97" t="s">
        <v>340</v>
      </c>
      <c r="B26" s="192" t="s">
        <v>417</v>
      </c>
      <c r="C26" s="192"/>
      <c r="D26" s="192"/>
      <c r="E26" s="192"/>
      <c r="F26" s="192"/>
      <c r="G26" s="192"/>
      <c r="H26" s="192"/>
      <c r="I26" s="192"/>
      <c r="J26" s="193"/>
      <c r="K26" s="193"/>
    </row>
    <row r="27" spans="1:11" ht="41.25" customHeight="1">
      <c r="A27" s="97" t="s">
        <v>378</v>
      </c>
      <c r="B27" s="192" t="str">
        <f>'Exh1.1'!B37</f>
        <v>Medical Cost Containment Program (MCCP) costs on claims covered by policies incepting prior to July 1, 2010 are considered medical loss; those on claims covered by policies incepting July 1, 2010 and beyond are considered allocated loss adjustment expenses.  The amount of MCCP costs reported as allocated loss adjustment expenses for calendar year 2021 is $299 million.</v>
      </c>
      <c r="C27" s="192"/>
      <c r="D27" s="192"/>
      <c r="E27" s="192"/>
      <c r="F27" s="192"/>
      <c r="G27" s="192"/>
      <c r="H27" s="192"/>
      <c r="I27" s="192"/>
      <c r="J27" s="192"/>
      <c r="K27" s="192"/>
    </row>
    <row r="28" spans="1:11" ht="20.25" customHeight="1">
      <c r="A28" s="98"/>
      <c r="B28" s="192"/>
      <c r="C28" s="194"/>
      <c r="D28" s="194"/>
      <c r="E28" s="194"/>
      <c r="F28" s="194"/>
      <c r="G28" s="194"/>
      <c r="H28" s="194"/>
      <c r="I28" s="194"/>
      <c r="J28" s="194"/>
      <c r="K28" s="194"/>
    </row>
    <row r="29" spans="1:11" ht="12.75" customHeight="1">
      <c r="B29" s="93"/>
      <c r="C29" s="93"/>
      <c r="D29" s="93"/>
      <c r="E29" s="93"/>
      <c r="F29" s="93"/>
      <c r="G29" s="93"/>
      <c r="H29" s="93"/>
      <c r="I29" s="93"/>
      <c r="J29" s="95"/>
      <c r="K29" s="95"/>
    </row>
    <row r="30" spans="1:11" ht="12.75" customHeight="1">
      <c r="B30" s="68" t="s">
        <v>418</v>
      </c>
      <c r="C30" s="68" t="s">
        <v>419</v>
      </c>
      <c r="J30" s="95"/>
      <c r="K30" s="95"/>
    </row>
    <row r="31" spans="1:11" ht="12.75" customHeight="1">
      <c r="C31" s="68" t="s">
        <v>483</v>
      </c>
      <c r="J31" s="95"/>
      <c r="K31" s="95"/>
    </row>
    <row r="32" spans="1:11" ht="12.75" customHeight="1">
      <c r="B32" s="93"/>
      <c r="C32" s="93"/>
      <c r="D32" s="93"/>
      <c r="E32" s="93"/>
      <c r="F32" s="93"/>
      <c r="G32" s="93"/>
      <c r="H32" s="93"/>
      <c r="I32" s="93"/>
      <c r="J32" s="95"/>
      <c r="K32" s="95"/>
    </row>
    <row r="34" spans="1:11">
      <c r="K34" s="68" t="s">
        <v>462</v>
      </c>
    </row>
    <row r="35" spans="1:11">
      <c r="B35" s="181" t="s">
        <v>420</v>
      </c>
      <c r="C35" s="181"/>
      <c r="D35" s="181"/>
      <c r="E35" s="181"/>
      <c r="F35" s="181"/>
      <c r="G35" s="181"/>
      <c r="H35" s="181"/>
      <c r="I35" s="181"/>
      <c r="J35" s="182"/>
      <c r="K35" s="182"/>
    </row>
    <row r="38" spans="1:11" ht="17.25" customHeight="1">
      <c r="A38" s="71"/>
      <c r="B38" s="183"/>
      <c r="C38" s="184"/>
      <c r="D38" s="185">
        <v>2021</v>
      </c>
      <c r="E38" s="186"/>
      <c r="F38" s="187">
        <v>2014</v>
      </c>
      <c r="G38" s="69" t="s">
        <v>502</v>
      </c>
      <c r="H38" s="69" t="s">
        <v>488</v>
      </c>
      <c r="I38" s="69" t="s">
        <v>487</v>
      </c>
      <c r="J38" s="69" t="s">
        <v>484</v>
      </c>
      <c r="K38" s="69" t="s">
        <v>480</v>
      </c>
    </row>
    <row r="39" spans="1:11" ht="72" customHeight="1">
      <c r="A39" s="71"/>
      <c r="B39" s="188" t="s">
        <v>421</v>
      </c>
      <c r="C39" s="189"/>
      <c r="D39" s="190" t="s">
        <v>422</v>
      </c>
      <c r="E39" s="191"/>
      <c r="F39" s="70" t="s">
        <v>423</v>
      </c>
      <c r="G39" s="70" t="s">
        <v>423</v>
      </c>
      <c r="H39" s="70" t="s">
        <v>423</v>
      </c>
      <c r="I39" s="70" t="s">
        <v>423</v>
      </c>
      <c r="J39" s="70" t="s">
        <v>423</v>
      </c>
      <c r="K39" s="70" t="s">
        <v>423</v>
      </c>
    </row>
    <row r="40" spans="1:11" ht="18" customHeight="1">
      <c r="A40" s="68">
        <v>1</v>
      </c>
      <c r="B40" s="99" t="s">
        <v>424</v>
      </c>
      <c r="C40" s="99"/>
      <c r="D40" s="100">
        <v>515376.07908658328</v>
      </c>
      <c r="E40" s="101"/>
      <c r="F40" s="102">
        <f t="shared" ref="F40:F57" si="2">D40/$D$63</f>
        <v>0.20895693352562478</v>
      </c>
      <c r="G40" s="102">
        <v>0.21574530483158766</v>
      </c>
      <c r="H40" s="102">
        <v>0.21676930635702096</v>
      </c>
      <c r="I40" s="102">
        <v>0.21707359860151706</v>
      </c>
      <c r="J40" s="102">
        <v>0.20312222976733457</v>
      </c>
      <c r="K40" s="103">
        <v>0.19002235216814817</v>
      </c>
    </row>
    <row r="41" spans="1:11" ht="18" customHeight="1">
      <c r="A41" s="68">
        <v>2</v>
      </c>
      <c r="B41" s="104" t="s">
        <v>425</v>
      </c>
      <c r="C41" s="105"/>
      <c r="D41" s="106">
        <v>251966.68719857183</v>
      </c>
      <c r="E41" s="105"/>
      <c r="F41" s="107">
        <f t="shared" si="2"/>
        <v>0.10215876996258227</v>
      </c>
      <c r="G41" s="107">
        <v>9.2042944797629922E-2</v>
      </c>
      <c r="H41" s="107">
        <v>9.3084625073032695E-2</v>
      </c>
      <c r="I41" s="107">
        <v>9.8176145933873055E-2</v>
      </c>
      <c r="J41" s="107">
        <v>9.5784879388435232E-2</v>
      </c>
      <c r="K41" s="108">
        <v>0.10806183485075037</v>
      </c>
    </row>
    <row r="42" spans="1:11" ht="18" customHeight="1">
      <c r="A42" s="68">
        <v>3</v>
      </c>
      <c r="B42" s="104" t="s">
        <v>433</v>
      </c>
      <c r="C42" s="105"/>
      <c r="D42" s="106">
        <v>246922.49732017849</v>
      </c>
      <c r="E42" s="105"/>
      <c r="F42" s="107">
        <f t="shared" si="2"/>
        <v>0.10011362566527973</v>
      </c>
      <c r="G42" s="107">
        <v>9.7973093104379197E-2</v>
      </c>
      <c r="H42" s="107">
        <v>8.9443766280037362E-2</v>
      </c>
      <c r="I42" s="107">
        <v>7.3259282314170185E-2</v>
      </c>
      <c r="J42" s="107">
        <v>6.9514824412798229E-2</v>
      </c>
      <c r="K42" s="108">
        <v>6.2503427704573566E-2</v>
      </c>
    </row>
    <row r="43" spans="1:11" ht="18" customHeight="1">
      <c r="A43" s="68">
        <v>4</v>
      </c>
      <c r="B43" s="104" t="s">
        <v>426</v>
      </c>
      <c r="C43" s="105"/>
      <c r="D43" s="106">
        <v>242539.87322532848</v>
      </c>
      <c r="E43" s="105"/>
      <c r="F43" s="107">
        <f t="shared" si="2"/>
        <v>9.8336710265406233E-2</v>
      </c>
      <c r="G43" s="107">
        <v>9.065077657876762E-2</v>
      </c>
      <c r="H43" s="107">
        <v>9.6334055717789385E-2</v>
      </c>
      <c r="I43" s="107">
        <v>0.10349258771397393</v>
      </c>
      <c r="J43" s="107">
        <v>0.10420721723118034</v>
      </c>
      <c r="K43" s="108">
        <v>0.10931549749755817</v>
      </c>
    </row>
    <row r="44" spans="1:11" ht="18" customHeight="1">
      <c r="A44" s="68">
        <v>5</v>
      </c>
      <c r="B44" s="104" t="s">
        <v>428</v>
      </c>
      <c r="C44" s="105"/>
      <c r="D44" s="106">
        <v>228402.24213060422</v>
      </c>
      <c r="E44" s="105"/>
      <c r="F44" s="107">
        <f t="shared" si="2"/>
        <v>9.2604670768916902E-2</v>
      </c>
      <c r="G44" s="107">
        <v>9.7553328216201149E-2</v>
      </c>
      <c r="H44" s="107">
        <v>9.8275785696768203E-2</v>
      </c>
      <c r="I44" s="107">
        <v>0.10205958863515373</v>
      </c>
      <c r="J44" s="107">
        <v>9.3364110106585629E-2</v>
      </c>
      <c r="K44" s="108">
        <v>8.220969859056966E-2</v>
      </c>
    </row>
    <row r="45" spans="1:11" ht="18" customHeight="1">
      <c r="A45" s="68">
        <v>6</v>
      </c>
      <c r="B45" s="104" t="s">
        <v>427</v>
      </c>
      <c r="C45" s="105"/>
      <c r="D45" s="106">
        <v>220849.51495358243</v>
      </c>
      <c r="E45" s="105"/>
      <c r="F45" s="107">
        <f t="shared" si="2"/>
        <v>8.9542451207886425E-2</v>
      </c>
      <c r="G45" s="107">
        <v>8.3417358215156959E-2</v>
      </c>
      <c r="H45" s="107">
        <v>9.1966059163960001E-2</v>
      </c>
      <c r="I45" s="107">
        <v>9.3843200272057628E-2</v>
      </c>
      <c r="J45" s="107">
        <v>0.1067868430989582</v>
      </c>
      <c r="K45" s="108">
        <v>0.10884219006662166</v>
      </c>
    </row>
    <row r="46" spans="1:11" ht="18" customHeight="1">
      <c r="A46" s="68">
        <v>7</v>
      </c>
      <c r="B46" s="104" t="s">
        <v>431</v>
      </c>
      <c r="C46" s="105"/>
      <c r="D46" s="106">
        <v>129815.91248059289</v>
      </c>
      <c r="E46" s="105"/>
      <c r="F46" s="107">
        <f t="shared" si="2"/>
        <v>5.2633282947186243E-2</v>
      </c>
      <c r="G46" s="107">
        <v>4.5651260848510254E-2</v>
      </c>
      <c r="H46" s="107">
        <v>3.8621892382009866E-2</v>
      </c>
      <c r="I46" s="107">
        <v>3.3308112166477596E-2</v>
      </c>
      <c r="J46" s="107">
        <v>3.4986670573628455E-2</v>
      </c>
      <c r="K46" s="108">
        <v>3.6110738553331814E-2</v>
      </c>
    </row>
    <row r="47" spans="1:11" ht="18" customHeight="1">
      <c r="A47" s="68">
        <v>8</v>
      </c>
      <c r="B47" s="104" t="s">
        <v>430</v>
      </c>
      <c r="C47" s="105"/>
      <c r="D47" s="106">
        <v>122630.83138279493</v>
      </c>
      <c r="E47" s="105"/>
      <c r="F47" s="107">
        <f t="shared" si="2"/>
        <v>4.9720123849872844E-2</v>
      </c>
      <c r="G47" s="107">
        <v>5.1401390555976624E-2</v>
      </c>
      <c r="H47" s="107">
        <v>5.0518573801454129E-2</v>
      </c>
      <c r="I47" s="107">
        <v>5.4626644028333414E-2</v>
      </c>
      <c r="J47" s="107">
        <v>5.6308155186927826E-2</v>
      </c>
      <c r="K47" s="108">
        <v>5.2882343829991553E-2</v>
      </c>
    </row>
    <row r="48" spans="1:11" ht="18" customHeight="1">
      <c r="A48" s="68">
        <v>9</v>
      </c>
      <c r="B48" s="104" t="s">
        <v>429</v>
      </c>
      <c r="C48" s="105"/>
      <c r="D48" s="106">
        <v>64332.369640357494</v>
      </c>
      <c r="E48" s="105"/>
      <c r="F48" s="107">
        <f t="shared" si="2"/>
        <v>2.6083272452829011E-2</v>
      </c>
      <c r="G48" s="107">
        <v>3.1260478831913109E-2</v>
      </c>
      <c r="H48" s="107">
        <v>3.2340158767986626E-2</v>
      </c>
      <c r="I48" s="107">
        <v>3.7992526599547084E-2</v>
      </c>
      <c r="J48" s="107">
        <v>4.927734227528463E-2</v>
      </c>
      <c r="K48" s="108">
        <v>6.6635397291100823E-2</v>
      </c>
    </row>
    <row r="49" spans="1:11" ht="18" customHeight="1">
      <c r="A49" s="68">
        <v>10</v>
      </c>
      <c r="B49" s="104" t="s">
        <v>505</v>
      </c>
      <c r="C49" s="105"/>
      <c r="D49" s="106">
        <v>62080.80535214163</v>
      </c>
      <c r="E49" s="105"/>
      <c r="F49" s="107">
        <f t="shared" si="2"/>
        <v>2.5170385750490711E-2</v>
      </c>
      <c r="G49" s="107">
        <v>2.5209999325140637E-2</v>
      </c>
      <c r="H49" s="107">
        <v>2.3119107975711043E-2</v>
      </c>
      <c r="I49" s="107">
        <v>1.9296565041983037E-2</v>
      </c>
      <c r="J49" s="107">
        <v>1.8733644732855294E-2</v>
      </c>
      <c r="K49" s="108">
        <v>2.0230062360661057E-2</v>
      </c>
    </row>
    <row r="50" spans="1:11" ht="18" customHeight="1">
      <c r="A50" s="68">
        <v>11</v>
      </c>
      <c r="B50" s="104" t="s">
        <v>432</v>
      </c>
      <c r="C50" s="105"/>
      <c r="D50" s="106">
        <v>59653.476137911828</v>
      </c>
      <c r="E50" s="105"/>
      <c r="F50" s="107">
        <f t="shared" si="2"/>
        <v>2.4186235942526085E-2</v>
      </c>
      <c r="G50" s="107">
        <v>2.319432973332736E-2</v>
      </c>
      <c r="H50" s="107">
        <v>2.3392972508205247E-2</v>
      </c>
      <c r="I50" s="107">
        <v>2.4306690475298903E-2</v>
      </c>
      <c r="J50" s="107">
        <v>2.3547417654643389E-2</v>
      </c>
      <c r="K50" s="108">
        <v>2.7001797279635774E-2</v>
      </c>
    </row>
    <row r="51" spans="1:11" ht="18" customHeight="1">
      <c r="A51" s="68">
        <v>12</v>
      </c>
      <c r="B51" s="104" t="s">
        <v>435</v>
      </c>
      <c r="C51" s="105"/>
      <c r="D51" s="106">
        <v>54513.436279069923</v>
      </c>
      <c r="E51" s="105"/>
      <c r="F51" s="107">
        <f t="shared" si="2"/>
        <v>2.2102229697985872E-2</v>
      </c>
      <c r="G51" s="107">
        <v>2.1710087987802128E-2</v>
      </c>
      <c r="H51" s="107">
        <v>2.0779547152797263E-2</v>
      </c>
      <c r="I51" s="107">
        <v>2.0878518038025571E-2</v>
      </c>
      <c r="J51" s="107">
        <v>2.0800353990087631E-2</v>
      </c>
      <c r="K51" s="108">
        <v>2.2384245643593301E-2</v>
      </c>
    </row>
    <row r="52" spans="1:11" ht="18" customHeight="1">
      <c r="A52" s="68">
        <v>13</v>
      </c>
      <c r="B52" s="104" t="s">
        <v>506</v>
      </c>
      <c r="C52" s="105"/>
      <c r="D52" s="106">
        <v>46904.018100759524</v>
      </c>
      <c r="E52" s="105"/>
      <c r="F52" s="107">
        <f t="shared" si="2"/>
        <v>1.90170250232327E-2</v>
      </c>
      <c r="G52" s="107">
        <v>2.0911016386397894E-2</v>
      </c>
      <c r="H52" s="107">
        <v>2.1053769123457931E-2</v>
      </c>
      <c r="I52" s="107">
        <v>2.2595240615379243E-2</v>
      </c>
      <c r="J52" s="107">
        <v>2.3759170962250123E-2</v>
      </c>
      <c r="K52" s="108">
        <v>2.7495663367822679E-2</v>
      </c>
    </row>
    <row r="53" spans="1:11" ht="18" customHeight="1">
      <c r="A53" s="68">
        <v>14</v>
      </c>
      <c r="B53" s="104" t="s">
        <v>434</v>
      </c>
      <c r="C53" s="105"/>
      <c r="D53" s="106">
        <v>44391.935411450657</v>
      </c>
      <c r="E53" s="105"/>
      <c r="F53" s="107">
        <f t="shared" si="2"/>
        <v>1.7998512296660073E-2</v>
      </c>
      <c r="G53" s="107">
        <v>1.9282013155071463E-2</v>
      </c>
      <c r="H53" s="107">
        <v>1.5612336063879904E-2</v>
      </c>
      <c r="I53" s="107">
        <v>1.4164309067516501E-2</v>
      </c>
      <c r="J53" s="107">
        <v>9.9538934837119092E-3</v>
      </c>
      <c r="K53" s="108">
        <v>8.2994857172412045E-3</v>
      </c>
    </row>
    <row r="54" spans="1:11" ht="18" customHeight="1">
      <c r="A54" s="68">
        <v>15</v>
      </c>
      <c r="B54" s="104" t="s">
        <v>438</v>
      </c>
      <c r="C54" s="105"/>
      <c r="D54" s="106">
        <v>24159.739986883204</v>
      </c>
      <c r="E54" s="105"/>
      <c r="F54" s="107">
        <f t="shared" si="2"/>
        <v>9.7954588644914766E-3</v>
      </c>
      <c r="G54" s="107">
        <v>1.0329704383545291E-2</v>
      </c>
      <c r="H54" s="107">
        <v>1.0691993857867833E-2</v>
      </c>
      <c r="I54" s="107">
        <v>1.0086842633389746E-2</v>
      </c>
      <c r="J54" s="107">
        <v>9.4241286349477614E-3</v>
      </c>
      <c r="K54" s="108">
        <v>9.8666635402193011E-3</v>
      </c>
    </row>
    <row r="55" spans="1:11" ht="18" customHeight="1">
      <c r="A55" s="68">
        <v>16</v>
      </c>
      <c r="B55" s="104" t="s">
        <v>436</v>
      </c>
      <c r="C55" s="105"/>
      <c r="D55" s="106">
        <v>23238.166005018851</v>
      </c>
      <c r="E55" s="105"/>
      <c r="F55" s="107">
        <f t="shared" si="2"/>
        <v>9.4218108022673403E-3</v>
      </c>
      <c r="G55" s="107">
        <v>1.2785407010798215E-2</v>
      </c>
      <c r="H55" s="107">
        <v>1.532923430246466E-2</v>
      </c>
      <c r="I55" s="107">
        <v>1.7349229243065305E-2</v>
      </c>
      <c r="J55" s="107">
        <v>1.7413386141676767E-2</v>
      </c>
      <c r="K55" s="108">
        <v>1.6047567616733184E-2</v>
      </c>
    </row>
    <row r="56" spans="1:11" ht="18" customHeight="1">
      <c r="A56" s="68">
        <v>17</v>
      </c>
      <c r="B56" s="104" t="s">
        <v>439</v>
      </c>
      <c r="C56" s="105"/>
      <c r="D56" s="106">
        <v>18338.764541011253</v>
      </c>
      <c r="E56" s="105"/>
      <c r="F56" s="107">
        <f t="shared" si="2"/>
        <v>7.4353703220564E-3</v>
      </c>
      <c r="G56" s="107">
        <v>8.4955097945083671E-3</v>
      </c>
      <c r="H56" s="107">
        <v>9.4155909194017003E-3</v>
      </c>
      <c r="I56" s="107">
        <v>9.6972365232542278E-3</v>
      </c>
      <c r="J56" s="107">
        <v>8.8819040382552613E-3</v>
      </c>
      <c r="K56" s="108">
        <v>7.5992396929064291E-3</v>
      </c>
    </row>
    <row r="57" spans="1:11" ht="18" customHeight="1">
      <c r="A57" s="68">
        <v>18</v>
      </c>
      <c r="B57" s="104" t="s">
        <v>440</v>
      </c>
      <c r="C57" s="105"/>
      <c r="D57" s="106">
        <v>12039.589647977338</v>
      </c>
      <c r="E57" s="105"/>
      <c r="F57" s="107">
        <f t="shared" si="2"/>
        <v>4.8813979457621535E-3</v>
      </c>
      <c r="G57" s="107">
        <v>5.6976532466595968E-3</v>
      </c>
      <c r="H57" s="107">
        <v>4.7846343945689993E-3</v>
      </c>
      <c r="I57" s="107">
        <v>5.2154230451703408E-3</v>
      </c>
      <c r="J57" s="107">
        <v>4.3089714391144089E-3</v>
      </c>
      <c r="K57" s="108">
        <v>4.6223855142389627E-3</v>
      </c>
    </row>
    <row r="58" spans="1:11" ht="18" customHeight="1">
      <c r="A58" s="68">
        <v>19</v>
      </c>
      <c r="B58" s="104" t="s">
        <v>441</v>
      </c>
      <c r="C58" s="105"/>
      <c r="D58" s="106">
        <v>8875.4676170656439</v>
      </c>
      <c r="E58" s="105"/>
      <c r="F58" s="107">
        <f t="shared" ref="F58:F62" si="3">D58/$D$63</f>
        <v>3.5985187751728181E-3</v>
      </c>
      <c r="G58" s="107">
        <v>3.873760706698422E-3</v>
      </c>
      <c r="H58" s="107">
        <v>3.7292165173850212E-3</v>
      </c>
      <c r="I58" s="107">
        <v>3.5101095690278474E-3</v>
      </c>
      <c r="J58" s="107">
        <v>3.3510760609411199E-3</v>
      </c>
      <c r="K58" s="108">
        <v>3.3308989503615803E-3</v>
      </c>
    </row>
    <row r="59" spans="1:11" ht="18" customHeight="1">
      <c r="A59" s="68">
        <v>20</v>
      </c>
      <c r="B59" s="104" t="s">
        <v>437</v>
      </c>
      <c r="C59" s="105"/>
      <c r="D59" s="106">
        <v>8181.0667829128251</v>
      </c>
      <c r="E59" s="105"/>
      <c r="F59" s="107">
        <f t="shared" si="3"/>
        <v>3.3169770528651515E-3</v>
      </c>
      <c r="G59" s="107">
        <v>3.9451672538527317E-3</v>
      </c>
      <c r="H59" s="107">
        <v>4.7645106280402461E-3</v>
      </c>
      <c r="I59" s="107">
        <v>5.672261799427091E-3</v>
      </c>
      <c r="J59" s="107">
        <v>8.5716334721352566E-3</v>
      </c>
      <c r="K59" s="108">
        <v>1.2437188880561625E-2</v>
      </c>
    </row>
    <row r="60" spans="1:11" ht="18" customHeight="1">
      <c r="A60" s="68">
        <v>21</v>
      </c>
      <c r="B60" s="104" t="s">
        <v>442</v>
      </c>
      <c r="C60" s="105"/>
      <c r="D60" s="106">
        <v>612.21184194624198</v>
      </c>
      <c r="E60" s="105"/>
      <c r="F60" s="107">
        <f t="shared" si="3"/>
        <v>2.4821856184689087E-4</v>
      </c>
      <c r="G60" s="107">
        <v>2.5319192829319714E-4</v>
      </c>
      <c r="H60" s="107">
        <v>2.0181309486267545E-4</v>
      </c>
      <c r="I60" s="107">
        <v>2.5587372817212155E-4</v>
      </c>
      <c r="J60" s="107">
        <v>1.8074731546107088E-4</v>
      </c>
      <c r="K60" s="108">
        <v>3.6145773669279149E-4</v>
      </c>
    </row>
    <row r="61" spans="1:11" ht="18" customHeight="1">
      <c r="A61" s="68">
        <v>22</v>
      </c>
      <c r="B61" s="104" t="s">
        <v>443</v>
      </c>
      <c r="C61" s="105"/>
      <c r="D61" s="106">
        <v>197.09961400532677</v>
      </c>
      <c r="E61" s="105"/>
      <c r="F61" s="107">
        <f t="shared" si="3"/>
        <v>7.991315975439021E-5</v>
      </c>
      <c r="G61" s="107">
        <v>5.1526959048788418E-5</v>
      </c>
      <c r="H61" s="107">
        <v>4.7263293139209099E-5</v>
      </c>
      <c r="I61" s="107">
        <v>3.8996160462889555E-5</v>
      </c>
      <c r="J61" s="107">
        <v>5.7958156237712007E-5</v>
      </c>
      <c r="K61" s="108">
        <v>5.0149889585523169E-5</v>
      </c>
    </row>
    <row r="62" spans="1:11" ht="18" customHeight="1">
      <c r="A62" s="68">
        <v>23</v>
      </c>
      <c r="B62" s="109" t="s">
        <v>444</v>
      </c>
      <c r="C62" s="110"/>
      <c r="D62" s="90">
        <v>80400.699508703867</v>
      </c>
      <c r="E62" s="110"/>
      <c r="F62" s="91">
        <f t="shared" si="3"/>
        <v>3.2598105159303517E-2</v>
      </c>
      <c r="G62" s="91">
        <v>3.8562050772711548E-2</v>
      </c>
      <c r="H62" s="91">
        <v>3.9723786928158929E-2</v>
      </c>
      <c r="I62" s="91">
        <v>3.3101017794723457E-2</v>
      </c>
      <c r="J62" s="91">
        <v>3.766344187654902E-2</v>
      </c>
      <c r="K62" s="92">
        <v>2.3689713257100897E-2</v>
      </c>
    </row>
    <row r="63" spans="1:11" ht="20.100000000000001" customHeight="1">
      <c r="B63" s="68" t="s">
        <v>445</v>
      </c>
      <c r="D63" s="94">
        <f>SUM(D40:D62)</f>
        <v>2466422.4842454521</v>
      </c>
      <c r="E63" s="96"/>
      <c r="F63" s="95">
        <f t="shared" ref="F63:K63" si="4">SUM(F40:F62)</f>
        <v>1.0000000000000002</v>
      </c>
      <c r="G63" s="95">
        <f t="shared" si="4"/>
        <v>0.99999735462397821</v>
      </c>
      <c r="H63" s="95">
        <f t="shared" si="4"/>
        <v>0.99999999999999989</v>
      </c>
      <c r="I63" s="95">
        <f t="shared" si="4"/>
        <v>0.99999999999999978</v>
      </c>
      <c r="J63" s="95">
        <f t="shared" si="4"/>
        <v>0.99999999999999978</v>
      </c>
      <c r="K63" s="95">
        <f t="shared" si="4"/>
        <v>1.0000000000000002</v>
      </c>
    </row>
    <row r="66" spans="1:11" ht="14.25">
      <c r="A66" s="97" t="s">
        <v>340</v>
      </c>
      <c r="B66" s="192" t="s">
        <v>507</v>
      </c>
      <c r="C66" s="192"/>
      <c r="D66" s="192"/>
      <c r="E66" s="192"/>
      <c r="F66" s="192"/>
      <c r="G66" s="192"/>
      <c r="H66" s="192"/>
      <c r="I66" s="192"/>
      <c r="J66" s="193"/>
      <c r="K66" s="193"/>
    </row>
    <row r="67" spans="1:11">
      <c r="B67" s="195"/>
      <c r="C67" s="195"/>
      <c r="D67" s="195"/>
      <c r="E67" s="195"/>
      <c r="F67" s="195"/>
      <c r="G67" s="195"/>
      <c r="H67" s="195"/>
      <c r="I67" s="195"/>
      <c r="J67" s="195"/>
      <c r="K67" s="195"/>
    </row>
    <row r="69" spans="1:11">
      <c r="B69" s="68" t="s">
        <v>485</v>
      </c>
    </row>
    <row r="71" spans="1:11">
      <c r="K71" s="68" t="s">
        <v>463</v>
      </c>
    </row>
    <row r="72" spans="1:11" ht="13.5" customHeight="1">
      <c r="B72" s="181" t="s">
        <v>446</v>
      </c>
      <c r="C72" s="181"/>
      <c r="D72" s="181"/>
      <c r="E72" s="181"/>
      <c r="F72" s="181"/>
      <c r="G72" s="181"/>
      <c r="H72" s="181"/>
      <c r="I72" s="181"/>
      <c r="J72" s="182"/>
      <c r="K72" s="182"/>
    </row>
    <row r="73" spans="1:11">
      <c r="J73" s="111"/>
      <c r="K73" s="111"/>
    </row>
    <row r="74" spans="1:11">
      <c r="J74" s="111"/>
      <c r="K74" s="111"/>
    </row>
    <row r="75" spans="1:11" ht="24.95" customHeight="1">
      <c r="A75" s="71"/>
      <c r="B75" s="183"/>
      <c r="C75" s="184"/>
      <c r="D75" s="185">
        <v>2021</v>
      </c>
      <c r="E75" s="186"/>
      <c r="F75" s="187">
        <v>0</v>
      </c>
      <c r="G75" s="69" t="s">
        <v>502</v>
      </c>
      <c r="H75" s="69" t="s">
        <v>488</v>
      </c>
      <c r="I75" s="69" t="s">
        <v>487</v>
      </c>
      <c r="J75" s="69" t="s">
        <v>484</v>
      </c>
      <c r="K75" s="69" t="s">
        <v>480</v>
      </c>
    </row>
    <row r="76" spans="1:11" ht="74.25" customHeight="1">
      <c r="A76" s="71"/>
      <c r="B76" s="188" t="s">
        <v>447</v>
      </c>
      <c r="C76" s="189"/>
      <c r="D76" s="190" t="s">
        <v>448</v>
      </c>
      <c r="E76" s="191"/>
      <c r="F76" s="70" t="s">
        <v>449</v>
      </c>
      <c r="G76" s="70" t="s">
        <v>449</v>
      </c>
      <c r="H76" s="70" t="s">
        <v>449</v>
      </c>
      <c r="I76" s="70" t="s">
        <v>449</v>
      </c>
      <c r="J76" s="70" t="s">
        <v>449</v>
      </c>
      <c r="K76" s="70" t="s">
        <v>449</v>
      </c>
    </row>
    <row r="77" spans="1:11" ht="18" customHeight="1">
      <c r="A77" s="68">
        <v>1</v>
      </c>
      <c r="B77" s="104" t="s">
        <v>450</v>
      </c>
      <c r="C77" s="112"/>
      <c r="D77" s="100">
        <v>465351.61698650487</v>
      </c>
      <c r="E77" s="101"/>
      <c r="F77" s="102">
        <v>0.39518188725779491</v>
      </c>
      <c r="G77" s="102">
        <v>0.36974980279102904</v>
      </c>
      <c r="H77" s="102">
        <v>0.37286287487691777</v>
      </c>
      <c r="I77" s="102">
        <v>0.37615117117882341</v>
      </c>
      <c r="J77" s="102">
        <v>0.37434898029914654</v>
      </c>
      <c r="K77" s="103">
        <v>0.35424352882808841</v>
      </c>
    </row>
    <row r="78" spans="1:11" ht="18" customHeight="1">
      <c r="A78" s="68">
        <v>2</v>
      </c>
      <c r="B78" s="104" t="s">
        <v>451</v>
      </c>
      <c r="C78" s="113"/>
      <c r="D78" s="106">
        <v>315792.78787055321</v>
      </c>
      <c r="E78" s="105"/>
      <c r="F78" s="107">
        <v>0.2681748281035945</v>
      </c>
      <c r="G78" s="107">
        <v>0.26946603343921283</v>
      </c>
      <c r="H78" s="107">
        <v>0.26253615336185976</v>
      </c>
      <c r="I78" s="107">
        <v>0.24164233043819255</v>
      </c>
      <c r="J78" s="107">
        <v>0.22184413322728808</v>
      </c>
      <c r="K78" s="108">
        <v>0.21519682517862782</v>
      </c>
    </row>
    <row r="79" spans="1:11" ht="18" customHeight="1">
      <c r="A79" s="68">
        <v>3</v>
      </c>
      <c r="B79" s="104" t="s">
        <v>452</v>
      </c>
      <c r="C79" s="113"/>
      <c r="D79" s="106">
        <v>142245.42050912679</v>
      </c>
      <c r="E79" s="105"/>
      <c r="F79" s="107">
        <v>0.12079642936366015</v>
      </c>
      <c r="G79" s="107">
        <v>0.12986066828845833</v>
      </c>
      <c r="H79" s="107">
        <v>0.12708252497709288</v>
      </c>
      <c r="I79" s="107">
        <v>0.13264568280761316</v>
      </c>
      <c r="J79" s="107">
        <v>0.13966778814430386</v>
      </c>
      <c r="K79" s="108">
        <v>0.15068403863032651</v>
      </c>
    </row>
    <row r="80" spans="1:11" ht="18" customHeight="1">
      <c r="A80" s="68">
        <v>4</v>
      </c>
      <c r="B80" s="104" t="s">
        <v>453</v>
      </c>
      <c r="C80" s="113"/>
      <c r="D80" s="106">
        <v>85010.001114305051</v>
      </c>
      <c r="E80" s="105"/>
      <c r="F80" s="107">
        <v>7.219146006988636E-2</v>
      </c>
      <c r="G80" s="107">
        <v>7.3602101341331091E-2</v>
      </c>
      <c r="H80" s="107">
        <v>7.5463279902027627E-2</v>
      </c>
      <c r="I80" s="107">
        <v>7.6186035964965246E-2</v>
      </c>
      <c r="J80" s="107">
        <v>7.8856092884012838E-2</v>
      </c>
      <c r="K80" s="108">
        <v>8.5971829479192685E-2</v>
      </c>
    </row>
    <row r="81" spans="1:11" ht="18" customHeight="1">
      <c r="A81" s="68">
        <v>5</v>
      </c>
      <c r="B81" s="104" t="s">
        <v>455</v>
      </c>
      <c r="C81" s="113"/>
      <c r="D81" s="106">
        <v>62602.289688549186</v>
      </c>
      <c r="E81" s="105"/>
      <c r="F81" s="107">
        <v>5.3162576603870478E-2</v>
      </c>
      <c r="G81" s="107">
        <v>5.3068173675248485E-2</v>
      </c>
      <c r="H81" s="107">
        <v>5.0675069421911488E-2</v>
      </c>
      <c r="I81" s="107">
        <v>4.8594914925222742E-2</v>
      </c>
      <c r="J81" s="107">
        <v>5.1843804181103653E-2</v>
      </c>
      <c r="K81" s="108">
        <v>5.26203970687927E-2</v>
      </c>
    </row>
    <row r="82" spans="1:11" ht="18" customHeight="1">
      <c r="A82" s="68">
        <v>6</v>
      </c>
      <c r="B82" s="104" t="s">
        <v>454</v>
      </c>
      <c r="C82" s="113"/>
      <c r="D82" s="106">
        <v>54885.956650576736</v>
      </c>
      <c r="E82" s="105"/>
      <c r="F82" s="107">
        <v>4.6609778802495144E-2</v>
      </c>
      <c r="G82" s="107">
        <v>5.9349172239538124E-2</v>
      </c>
      <c r="H82" s="107">
        <v>6.3550917158240294E-2</v>
      </c>
      <c r="I82" s="107">
        <v>7.6677671830455055E-2</v>
      </c>
      <c r="J82" s="107">
        <v>8.2147247673261745E-2</v>
      </c>
      <c r="K82" s="108">
        <v>8.403820498213288E-2</v>
      </c>
    </row>
    <row r="83" spans="1:11" ht="18" customHeight="1">
      <c r="A83" s="68">
        <v>7</v>
      </c>
      <c r="B83" s="104" t="s">
        <v>458</v>
      </c>
      <c r="C83" s="113"/>
      <c r="D83" s="106">
        <v>22016.915549246998</v>
      </c>
      <c r="E83" s="105"/>
      <c r="F83" s="107">
        <v>1.8697015161761515E-2</v>
      </c>
      <c r="G83" s="107">
        <v>1.888116296170516E-2</v>
      </c>
      <c r="H83" s="107">
        <v>1.889935847110339E-2</v>
      </c>
      <c r="I83" s="107">
        <v>1.7963975840351597E-2</v>
      </c>
      <c r="J83" s="107">
        <v>1.7318135811470285E-2</v>
      </c>
      <c r="K83" s="108">
        <v>1.6100454505571307E-2</v>
      </c>
    </row>
    <row r="84" spans="1:11" ht="18" customHeight="1">
      <c r="A84" s="68">
        <v>8</v>
      </c>
      <c r="B84" s="104" t="s">
        <v>457</v>
      </c>
      <c r="C84" s="113"/>
      <c r="D84" s="106">
        <v>13744.588890724186</v>
      </c>
      <c r="E84" s="105"/>
      <c r="F84" s="107">
        <v>1.1672061252505375E-2</v>
      </c>
      <c r="G84" s="107">
        <v>1.2121770819754386E-2</v>
      </c>
      <c r="H84" s="107">
        <v>1.3438405757206026E-2</v>
      </c>
      <c r="I84" s="107">
        <v>1.3917301065271032E-2</v>
      </c>
      <c r="J84" s="107">
        <v>1.5220147764098144E-2</v>
      </c>
      <c r="K84" s="108">
        <v>1.7513603681331581E-2</v>
      </c>
    </row>
    <row r="85" spans="1:11" ht="18" customHeight="1">
      <c r="A85" s="68">
        <v>9</v>
      </c>
      <c r="B85" s="104" t="s">
        <v>435</v>
      </c>
      <c r="C85" s="113"/>
      <c r="D85" s="106">
        <v>8459.4176873617344</v>
      </c>
      <c r="E85" s="105"/>
      <c r="F85" s="107">
        <v>7.1838337394033976E-3</v>
      </c>
      <c r="G85" s="107">
        <v>7.8485597064496902E-3</v>
      </c>
      <c r="H85" s="107">
        <v>8.1608301952916015E-3</v>
      </c>
      <c r="I85" s="107">
        <v>7.8264163378406262E-3</v>
      </c>
      <c r="J85" s="107">
        <v>7.8900341741459205E-3</v>
      </c>
      <c r="K85" s="108">
        <v>7.8599478391517558E-3</v>
      </c>
    </row>
    <row r="86" spans="1:11" ht="18" customHeight="1">
      <c r="A86" s="68">
        <v>10</v>
      </c>
      <c r="B86" s="104" t="s">
        <v>456</v>
      </c>
      <c r="C86" s="113"/>
      <c r="D86" s="106">
        <v>4591.2511316561922</v>
      </c>
      <c r="E86" s="105"/>
      <c r="F86" s="107">
        <v>3.8989426937674036E-3</v>
      </c>
      <c r="G86" s="107">
        <v>4.4884699880723697E-3</v>
      </c>
      <c r="H86" s="107">
        <v>5.861097342407892E-3</v>
      </c>
      <c r="I86" s="107">
        <v>7.1856475118821789E-3</v>
      </c>
      <c r="J86" s="107">
        <v>9.6566676211046996E-3</v>
      </c>
      <c r="K86" s="108">
        <v>1.461399148166443E-2</v>
      </c>
    </row>
    <row r="87" spans="1:11" ht="18" customHeight="1">
      <c r="A87" s="68">
        <v>11</v>
      </c>
      <c r="B87" s="109" t="s">
        <v>459</v>
      </c>
      <c r="C87" s="114"/>
      <c r="D87" s="90">
        <v>2862.8760969189234</v>
      </c>
      <c r="E87" s="110"/>
      <c r="F87" s="91">
        <v>2.4311869512606832E-3</v>
      </c>
      <c r="G87" s="91">
        <v>1.5640847492003924E-3</v>
      </c>
      <c r="H87" s="91">
        <v>1.469488535941071E-3</v>
      </c>
      <c r="I87" s="91">
        <v>1.2088520993824244E-3</v>
      </c>
      <c r="J87" s="91">
        <v>1.206968220064418E-3</v>
      </c>
      <c r="K87" s="92">
        <v>1.1571783251200034E-3</v>
      </c>
    </row>
    <row r="88" spans="1:11" ht="21" customHeight="1">
      <c r="B88" s="68" t="s">
        <v>460</v>
      </c>
      <c r="D88" s="94">
        <f>SUM(D77:D87)</f>
        <v>1177563.122175524</v>
      </c>
      <c r="E88" s="96"/>
      <c r="F88" s="95">
        <f t="shared" ref="F88:K88" si="5">SUM(F77:F87)</f>
        <v>0.99999999999999989</v>
      </c>
      <c r="G88" s="95">
        <f t="shared" si="5"/>
        <v>1</v>
      </c>
      <c r="H88" s="95">
        <f t="shared" si="5"/>
        <v>0.99999999999999978</v>
      </c>
      <c r="I88" s="95">
        <f t="shared" si="5"/>
        <v>0.99999999999999989</v>
      </c>
      <c r="J88" s="95">
        <f t="shared" si="5"/>
        <v>1.0000000000000002</v>
      </c>
      <c r="K88" s="95">
        <f t="shared" si="5"/>
        <v>1.0000000000000002</v>
      </c>
    </row>
    <row r="91" spans="1:11" ht="14.25">
      <c r="A91" s="97" t="s">
        <v>340</v>
      </c>
      <c r="B91" s="192" t="s">
        <v>417</v>
      </c>
      <c r="C91" s="192"/>
      <c r="D91" s="192"/>
      <c r="E91" s="192"/>
      <c r="F91" s="192"/>
      <c r="G91" s="192"/>
      <c r="H91" s="192"/>
      <c r="I91" s="192"/>
      <c r="J91" s="193"/>
      <c r="K91" s="193"/>
    </row>
    <row r="92" spans="1:11">
      <c r="B92" s="195"/>
      <c r="C92" s="195"/>
      <c r="D92" s="195"/>
      <c r="E92" s="195"/>
      <c r="F92" s="195"/>
      <c r="G92" s="195"/>
      <c r="H92" s="195"/>
      <c r="I92" s="195"/>
      <c r="J92" s="195"/>
      <c r="K92" s="195"/>
    </row>
    <row r="94" spans="1:11">
      <c r="B94" s="68" t="s">
        <v>485</v>
      </c>
    </row>
  </sheetData>
  <mergeCells count="20">
    <mergeCell ref="B39:C39"/>
    <mergeCell ref="D39:E39"/>
    <mergeCell ref="B66:K67"/>
    <mergeCell ref="B72:K72"/>
    <mergeCell ref="B91:K92"/>
    <mergeCell ref="B75:C75"/>
    <mergeCell ref="D75:F75"/>
    <mergeCell ref="B76:C76"/>
    <mergeCell ref="D76:E76"/>
    <mergeCell ref="B26:K26"/>
    <mergeCell ref="B27:K27"/>
    <mergeCell ref="B28:K28"/>
    <mergeCell ref="B35:K35"/>
    <mergeCell ref="B38:C38"/>
    <mergeCell ref="D38:F38"/>
    <mergeCell ref="B3:K3"/>
    <mergeCell ref="B6:C6"/>
    <mergeCell ref="D6:F6"/>
    <mergeCell ref="B7:C7"/>
    <mergeCell ref="D7:E7"/>
  </mergeCells>
  <pageMargins left="0.7" right="0.7" top="0.75" bottom="0.75" header="0.3" footer="0.3"/>
  <pageSetup scale="82" fitToHeight="3" orientation="portrait" r:id="rId1"/>
  <rowBreaks count="2" manualBreakCount="2">
    <brk id="33" max="16383" man="1"/>
    <brk id="7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Q21"/>
  <sheetViews>
    <sheetView zoomScaleNormal="100" workbookViewId="0">
      <selection activeCell="Q1" sqref="Q1"/>
    </sheetView>
  </sheetViews>
  <sheetFormatPr defaultRowHeight="12.75"/>
  <cols>
    <col min="1" max="1" width="4.28515625" style="68" customWidth="1"/>
    <col min="2" max="2" width="24" style="68" customWidth="1"/>
    <col min="3" max="3" width="10.28515625" style="68" customWidth="1"/>
    <col min="4" max="5" width="9.140625" style="68"/>
    <col min="6" max="6" width="4" style="68" customWidth="1"/>
    <col min="7" max="7" width="9.85546875" style="68" customWidth="1"/>
    <col min="8" max="9" width="9.140625" style="68"/>
    <col min="10" max="10" width="4" style="68" customWidth="1"/>
    <col min="11" max="11" width="10" style="68" customWidth="1"/>
    <col min="12" max="13" width="9.140625" style="68"/>
    <col min="14" max="14" width="4" style="68" customWidth="1"/>
    <col min="15" max="15" width="10.140625" style="68" customWidth="1"/>
    <col min="16" max="16384" width="9.140625" style="68"/>
  </cols>
  <sheetData>
    <row r="1" spans="2:17" ht="14.25">
      <c r="B1" s="115" t="s">
        <v>518</v>
      </c>
      <c r="C1" s="117"/>
      <c r="D1" s="117"/>
      <c r="E1" s="117"/>
      <c r="F1" s="117"/>
      <c r="G1" s="117"/>
      <c r="H1" s="117"/>
      <c r="I1" s="117"/>
      <c r="J1" s="117"/>
      <c r="K1" s="117"/>
      <c r="L1" s="117"/>
      <c r="M1" s="117"/>
      <c r="N1" s="117"/>
      <c r="O1" s="117"/>
      <c r="P1" s="117"/>
      <c r="Q1" s="68" t="s">
        <v>479</v>
      </c>
    </row>
    <row r="2" spans="2:17" ht="9.75" customHeight="1"/>
    <row r="3" spans="2:17" ht="9.75" customHeight="1"/>
    <row r="4" spans="2:17" ht="14.25">
      <c r="C4" s="120" t="s">
        <v>508</v>
      </c>
      <c r="D4" s="120"/>
      <c r="E4" s="120"/>
      <c r="G4" s="120" t="s">
        <v>519</v>
      </c>
      <c r="H4" s="120"/>
      <c r="I4" s="120"/>
      <c r="K4" s="120" t="s">
        <v>520</v>
      </c>
      <c r="L4" s="120"/>
      <c r="M4" s="120"/>
      <c r="O4" s="120" t="s">
        <v>521</v>
      </c>
      <c r="P4" s="120"/>
      <c r="Q4" s="120"/>
    </row>
    <row r="5" spans="2:17">
      <c r="E5" s="118" t="s">
        <v>384</v>
      </c>
      <c r="I5" s="118" t="s">
        <v>384</v>
      </c>
      <c r="M5" s="118" t="s">
        <v>384</v>
      </c>
      <c r="Q5" s="118" t="s">
        <v>384</v>
      </c>
    </row>
    <row r="6" spans="2:17">
      <c r="B6" s="121"/>
      <c r="C6" s="118" t="s">
        <v>33</v>
      </c>
      <c r="D6" s="118" t="s">
        <v>385</v>
      </c>
      <c r="E6" s="118" t="s">
        <v>386</v>
      </c>
      <c r="G6" s="118" t="s">
        <v>33</v>
      </c>
      <c r="H6" s="118" t="s">
        <v>385</v>
      </c>
      <c r="I6" s="118" t="s">
        <v>386</v>
      </c>
      <c r="K6" s="118" t="s">
        <v>33</v>
      </c>
      <c r="L6" s="118" t="s">
        <v>385</v>
      </c>
      <c r="M6" s="118" t="s">
        <v>386</v>
      </c>
      <c r="O6" s="118" t="s">
        <v>33</v>
      </c>
      <c r="P6" s="118" t="s">
        <v>385</v>
      </c>
      <c r="Q6" s="118" t="s">
        <v>386</v>
      </c>
    </row>
    <row r="7" spans="2:17">
      <c r="B7" s="119" t="s">
        <v>387</v>
      </c>
      <c r="C7" s="116" t="s">
        <v>388</v>
      </c>
      <c r="D7" s="116" t="s">
        <v>388</v>
      </c>
      <c r="E7" s="116" t="s">
        <v>389</v>
      </c>
      <c r="G7" s="116" t="s">
        <v>388</v>
      </c>
      <c r="H7" s="116" t="s">
        <v>388</v>
      </c>
      <c r="I7" s="116" t="s">
        <v>389</v>
      </c>
      <c r="K7" s="116" t="s">
        <v>388</v>
      </c>
      <c r="L7" s="116" t="s">
        <v>388</v>
      </c>
      <c r="M7" s="116" t="s">
        <v>389</v>
      </c>
      <c r="O7" s="116" t="s">
        <v>388</v>
      </c>
      <c r="P7" s="116" t="s">
        <v>388</v>
      </c>
      <c r="Q7" s="116" t="s">
        <v>389</v>
      </c>
    </row>
    <row r="8" spans="2:17" ht="33" customHeight="1">
      <c r="B8" s="122" t="s">
        <v>392</v>
      </c>
      <c r="C8" s="95">
        <v>0.5968924069187922</v>
      </c>
      <c r="D8" s="95">
        <v>0.53710485348588721</v>
      </c>
      <c r="E8" s="96">
        <v>1398.5223895997578</v>
      </c>
      <c r="G8" s="95">
        <v>0.61623148232894431</v>
      </c>
      <c r="H8" s="95">
        <v>0.50780963314148753</v>
      </c>
      <c r="I8" s="96">
        <v>1273.6584550678167</v>
      </c>
      <c r="K8" s="95">
        <v>0.64019246900922744</v>
      </c>
      <c r="L8" s="95">
        <v>0.51586619950449408</v>
      </c>
      <c r="M8" s="96">
        <v>1205.9361703148757</v>
      </c>
      <c r="O8" s="95">
        <v>0.65793921681951517</v>
      </c>
      <c r="P8" s="95">
        <v>0.53103883534256613</v>
      </c>
      <c r="Q8" s="96">
        <v>1186.7217082238712</v>
      </c>
    </row>
    <row r="9" spans="2:17" ht="33" customHeight="1">
      <c r="B9" s="122" t="s">
        <v>394</v>
      </c>
      <c r="C9" s="95">
        <v>9.8559127876043748E-2</v>
      </c>
      <c r="D9" s="95">
        <v>8.5881987351436873E-2</v>
      </c>
      <c r="E9" s="96">
        <v>1354.2898849862365</v>
      </c>
      <c r="G9" s="95">
        <v>9.2467410206456477E-2</v>
      </c>
      <c r="H9" s="95">
        <v>8.7542740272529507E-2</v>
      </c>
      <c r="I9" s="96">
        <v>1463.2797831502735</v>
      </c>
      <c r="K9" s="95">
        <v>7.7977910336471265E-2</v>
      </c>
      <c r="L9" s="95">
        <v>7.4624516993970921E-2</v>
      </c>
      <c r="M9" s="96">
        <v>1432.2134561909245</v>
      </c>
      <c r="O9" s="95">
        <v>6.2746038842785956E-2</v>
      </c>
      <c r="P9" s="95">
        <v>5.9603663021957208E-2</v>
      </c>
      <c r="Q9" s="96">
        <v>1396.6738903317223</v>
      </c>
    </row>
    <row r="10" spans="2:17" ht="33" customHeight="1">
      <c r="B10" s="122" t="s">
        <v>393</v>
      </c>
      <c r="C10" s="95">
        <v>8.4649880017807336E-2</v>
      </c>
      <c r="D10" s="95">
        <v>9.7502140080523658E-2</v>
      </c>
      <c r="E10" s="96">
        <v>1790.1697007973987</v>
      </c>
      <c r="G10" s="95">
        <v>7.5064395078516213E-2</v>
      </c>
      <c r="H10" s="95">
        <v>9.140083246808349E-2</v>
      </c>
      <c r="I10" s="96">
        <v>1881.9673816454683</v>
      </c>
      <c r="K10" s="95">
        <v>7.6544878367042615E-2</v>
      </c>
      <c r="L10" s="95">
        <v>9.6115864084524355E-2</v>
      </c>
      <c r="M10" s="96">
        <v>1879.2161955817662</v>
      </c>
      <c r="O10" s="95">
        <v>7.6562380729092827E-2</v>
      </c>
      <c r="P10" s="95">
        <v>9.9599186626379288E-2</v>
      </c>
      <c r="Q10" s="96">
        <v>1912.7082894310111</v>
      </c>
    </row>
    <row r="11" spans="2:17" ht="33" customHeight="1">
      <c r="B11" s="122" t="s">
        <v>397</v>
      </c>
      <c r="C11" s="95">
        <v>4.1097972789558845E-2</v>
      </c>
      <c r="D11" s="95">
        <v>5.0518479276218123E-2</v>
      </c>
      <c r="E11" s="96">
        <v>1910.4526114499065</v>
      </c>
      <c r="G11" s="95">
        <v>3.7316457682300172E-2</v>
      </c>
      <c r="H11" s="95">
        <v>4.7465684489909551E-2</v>
      </c>
      <c r="I11" s="96">
        <v>1965.9626688718488</v>
      </c>
      <c r="K11" s="95">
        <v>3.9239444496225191E-2</v>
      </c>
      <c r="L11" s="95">
        <v>5.2178004732692802E-2</v>
      </c>
      <c r="M11" s="96">
        <v>1990.0428443328544</v>
      </c>
      <c r="O11" s="95">
        <v>3.9464357763650044E-2</v>
      </c>
      <c r="P11" s="95">
        <v>5.7191084579919671E-2</v>
      </c>
      <c r="Q11" s="96">
        <v>2130.7459460876557</v>
      </c>
    </row>
    <row r="12" spans="2:17" ht="33" customHeight="1">
      <c r="B12" s="122" t="s">
        <v>396</v>
      </c>
      <c r="C12" s="95">
        <v>3.3366993495987929E-2</v>
      </c>
      <c r="D12" s="95">
        <v>6.0664658046613466E-2</v>
      </c>
      <c r="E12" s="96">
        <v>2825.6936667317696</v>
      </c>
      <c r="G12" s="95">
        <v>3.2766307971914585E-2</v>
      </c>
      <c r="H12" s="95">
        <v>7.5310089741855477E-2</v>
      </c>
      <c r="I12" s="96">
        <v>3552.3977475394458</v>
      </c>
      <c r="K12" s="95">
        <v>3.5231615248392217E-2</v>
      </c>
      <c r="L12" s="95">
        <v>8.6406900988742527E-2</v>
      </c>
      <c r="M12" s="96">
        <v>3670.402432705454</v>
      </c>
      <c r="O12" s="95">
        <v>3.8820976412985396E-2</v>
      </c>
      <c r="P12" s="95">
        <v>8.7210708108766591E-2</v>
      </c>
      <c r="Q12" s="96">
        <v>3303.0240515097912</v>
      </c>
    </row>
    <row r="13" spans="2:17" ht="33" customHeight="1">
      <c r="B13" s="122" t="s">
        <v>395</v>
      </c>
      <c r="C13" s="95">
        <v>3.2596067190027909E-2</v>
      </c>
      <c r="D13" s="95">
        <v>5.8969888057937014E-2</v>
      </c>
      <c r="E13" s="96">
        <v>2811.7163093108616</v>
      </c>
      <c r="G13" s="95">
        <v>3.484525568441834E-2</v>
      </c>
      <c r="H13" s="95">
        <v>7.7924223289418781E-2</v>
      </c>
      <c r="I13" s="96">
        <v>3456.4060475031893</v>
      </c>
      <c r="K13" s="95">
        <v>3.209758598191817E-2</v>
      </c>
      <c r="L13" s="95">
        <v>7.2198071110506398E-2</v>
      </c>
      <c r="M13" s="96">
        <v>3366.2861731001922</v>
      </c>
      <c r="O13" s="95">
        <v>3.2267210451130283E-2</v>
      </c>
      <c r="P13" s="95">
        <v>7.3076030769856748E-2</v>
      </c>
      <c r="Q13" s="96">
        <v>3329.8288067856029</v>
      </c>
    </row>
    <row r="14" spans="2:17" ht="33" customHeight="1">
      <c r="B14" s="122" t="s">
        <v>390</v>
      </c>
      <c r="C14" s="95">
        <v>0.112837551711782</v>
      </c>
      <c r="D14" s="95">
        <v>0.10935799370138394</v>
      </c>
      <c r="E14" s="96">
        <v>1506.2715748012608</v>
      </c>
      <c r="G14" s="95">
        <v>0.11130869104744989</v>
      </c>
      <c r="H14" s="95">
        <v>0.11254679659671574</v>
      </c>
      <c r="I14" s="96">
        <v>1562.7877287305712</v>
      </c>
      <c r="K14" s="95">
        <v>9.871609656072311E-2</v>
      </c>
      <c r="L14" s="95">
        <v>0.10261044258506902</v>
      </c>
      <c r="M14" s="96">
        <v>1555.6123989720816</v>
      </c>
      <c r="O14" s="95">
        <v>9.2199818980840287E-2</v>
      </c>
      <c r="P14" s="95">
        <v>9.22804915505544E-2</v>
      </c>
      <c r="Q14" s="96">
        <v>1471.5946781092596</v>
      </c>
    </row>
    <row r="15" spans="2:17" ht="6.75" customHeight="1">
      <c r="B15" s="110"/>
      <c r="C15" s="123"/>
      <c r="D15" s="123"/>
      <c r="E15" s="110"/>
      <c r="F15" s="110"/>
      <c r="G15" s="123"/>
      <c r="H15" s="123"/>
      <c r="I15" s="110"/>
      <c r="J15" s="110"/>
      <c r="K15" s="123"/>
      <c r="L15" s="123"/>
      <c r="M15" s="110"/>
      <c r="N15" s="110"/>
      <c r="O15" s="123"/>
      <c r="P15" s="123"/>
      <c r="Q15" s="110"/>
    </row>
    <row r="16" spans="2:17" ht="23.25" customHeight="1">
      <c r="B16" s="121" t="s">
        <v>391</v>
      </c>
      <c r="C16" s="95">
        <f>SUM(C8:C15)</f>
        <v>1</v>
      </c>
      <c r="D16" s="95">
        <f>SUM(D8:D15)</f>
        <v>1.0000000000000002</v>
      </c>
      <c r="E16" s="96">
        <f>SUMPRODUCT(C8:C14,E8:E14)</f>
        <v>1554.1981976894469</v>
      </c>
      <c r="G16" s="95">
        <f>SUM(G8:G15)</f>
        <v>1</v>
      </c>
      <c r="H16" s="95">
        <f>SUM(H8:H15)</f>
        <v>1</v>
      </c>
      <c r="I16" s="96">
        <f>SUMPRODUCT(G8:G14,I8:I14)</f>
        <v>1545.5958030803076</v>
      </c>
      <c r="K16" s="95">
        <f>SUM(K8:K15)</f>
        <v>1</v>
      </c>
      <c r="L16" s="95">
        <f>SUM(L8:L15)</f>
        <v>1</v>
      </c>
      <c r="M16" s="96">
        <f>SUMPRODUCT(K8:K14,M8:M14)</f>
        <v>1496.5726676471011</v>
      </c>
      <c r="O16" s="95">
        <f>SUM(O8:O15)</f>
        <v>1</v>
      </c>
      <c r="P16" s="95">
        <f>SUM(P8:P15)</f>
        <v>1</v>
      </c>
      <c r="Q16" s="96">
        <f>SUMPRODUCT(O8:O14,Q8:Q14)</f>
        <v>1470.3081946687632</v>
      </c>
    </row>
    <row r="17" spans="1:17">
      <c r="C17" s="95"/>
      <c r="D17" s="95"/>
      <c r="E17" s="96"/>
      <c r="G17" s="95"/>
      <c r="H17" s="95"/>
      <c r="I17" s="96"/>
      <c r="K17" s="95"/>
      <c r="L17" s="95"/>
      <c r="M17" s="96"/>
      <c r="O17" s="95"/>
      <c r="P17" s="95"/>
      <c r="Q17" s="96"/>
    </row>
    <row r="18" spans="1:17">
      <c r="C18" s="95"/>
      <c r="D18" s="95"/>
      <c r="E18" s="96"/>
      <c r="G18" s="95"/>
      <c r="H18" s="95"/>
      <c r="I18" s="96"/>
      <c r="K18" s="95"/>
      <c r="L18" s="95"/>
      <c r="M18" s="96"/>
      <c r="O18" s="95"/>
      <c r="P18" s="95"/>
      <c r="Q18" s="96"/>
    </row>
    <row r="19" spans="1:17" ht="45" customHeight="1">
      <c r="A19" s="175" t="s">
        <v>340</v>
      </c>
      <c r="B19" s="194" t="s">
        <v>522</v>
      </c>
      <c r="C19" s="195"/>
      <c r="D19" s="195"/>
      <c r="E19" s="195"/>
      <c r="F19" s="195"/>
      <c r="G19" s="195"/>
      <c r="H19" s="195"/>
      <c r="I19" s="195"/>
      <c r="J19" s="195"/>
      <c r="K19" s="195"/>
      <c r="L19" s="195"/>
      <c r="M19" s="195"/>
      <c r="N19" s="195"/>
      <c r="O19" s="195"/>
      <c r="P19" s="195"/>
      <c r="Q19" s="195"/>
    </row>
    <row r="20" spans="1:17" ht="15">
      <c r="A20" s="175" t="s">
        <v>378</v>
      </c>
      <c r="B20" s="176" t="s">
        <v>523</v>
      </c>
      <c r="C20" s="177"/>
      <c r="D20" s="177"/>
      <c r="E20" s="178"/>
      <c r="F20"/>
      <c r="G20" s="177"/>
      <c r="H20" s="177"/>
      <c r="I20" s="178"/>
      <c r="J20"/>
      <c r="K20" s="177"/>
      <c r="L20" s="177"/>
      <c r="M20" s="178"/>
      <c r="N20"/>
      <c r="O20" s="177"/>
      <c r="P20" s="177"/>
      <c r="Q20" s="178"/>
    </row>
    <row r="21" spans="1:17" ht="15">
      <c r="A21"/>
      <c r="B21" s="68" t="s">
        <v>486</v>
      </c>
      <c r="C21" s="177"/>
      <c r="D21" s="177"/>
      <c r="E21" s="178"/>
      <c r="F21"/>
      <c r="G21" s="177"/>
      <c r="H21" s="177"/>
      <c r="I21" s="178"/>
      <c r="J21"/>
      <c r="K21" s="177"/>
      <c r="L21" s="177"/>
      <c r="M21" s="178"/>
      <c r="N21"/>
      <c r="O21" s="177"/>
      <c r="P21" s="177"/>
      <c r="Q21" s="178"/>
    </row>
  </sheetData>
  <mergeCells count="1">
    <mergeCell ref="B19:Q19"/>
  </mergeCells>
  <pageMargins left="0.7" right="0.7" top="0.75" bottom="0.75" header="0.3" footer="0.3"/>
  <pageSetup scale="83" orientation="landscape"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L53"/>
  <sheetViews>
    <sheetView workbookViewId="0">
      <selection activeCell="K1" sqref="K1"/>
    </sheetView>
  </sheetViews>
  <sheetFormatPr defaultRowHeight="12.75"/>
  <cols>
    <col min="1" max="1" width="2" style="21" customWidth="1"/>
    <col min="2" max="2" width="7" style="21" customWidth="1"/>
    <col min="3" max="3" width="1.5703125" style="21" customWidth="1"/>
    <col min="4" max="4" width="7.85546875" style="21" customWidth="1"/>
    <col min="5" max="5" width="14.42578125" style="21" customWidth="1"/>
    <col min="6" max="6" width="3.28515625" style="21" customWidth="1"/>
    <col min="7" max="8" width="10.5703125" style="21" customWidth="1"/>
    <col min="9" max="9" width="5.42578125" style="21" customWidth="1"/>
    <col min="10" max="10" width="9.140625" style="21"/>
    <col min="11" max="11" width="10.140625" style="21" customWidth="1"/>
    <col min="12" max="12" width="3.42578125" style="21" customWidth="1"/>
    <col min="13" max="16384" width="9.140625" style="21"/>
  </cols>
  <sheetData>
    <row r="1" spans="1:12" ht="12.75" customHeight="1">
      <c r="A1" s="19" t="s">
        <v>509</v>
      </c>
      <c r="B1" s="19"/>
      <c r="C1" s="19"/>
      <c r="D1" s="19"/>
      <c r="E1" s="19"/>
      <c r="F1" s="19"/>
      <c r="G1" s="19"/>
      <c r="H1" s="19"/>
      <c r="I1" s="19"/>
      <c r="J1" s="19"/>
      <c r="K1" s="47" t="s">
        <v>464</v>
      </c>
      <c r="L1" s="20"/>
    </row>
    <row r="2" spans="1:12" ht="12.75" customHeight="1"/>
    <row r="3" spans="1:12" ht="12.75" customHeight="1"/>
    <row r="4" spans="1:12" ht="12.75" customHeight="1">
      <c r="A4" s="22"/>
      <c r="B4" s="22"/>
      <c r="C4" s="22"/>
      <c r="D4" s="22"/>
      <c r="E4" s="22"/>
      <c r="F4" s="22"/>
      <c r="G4" s="22"/>
      <c r="H4" s="22"/>
      <c r="I4" s="22"/>
      <c r="J4" s="22"/>
      <c r="K4" s="22"/>
    </row>
    <row r="5" spans="1:12" ht="12.75" customHeight="1">
      <c r="G5" s="196" t="s">
        <v>47</v>
      </c>
      <c r="H5" s="196"/>
      <c r="J5" s="196" t="s">
        <v>48</v>
      </c>
      <c r="K5" s="196"/>
    </row>
    <row r="6" spans="1:12" ht="12.75" customHeight="1">
      <c r="A6" s="22" t="s">
        <v>49</v>
      </c>
      <c r="B6" s="22"/>
      <c r="C6" s="22"/>
      <c r="D6" s="22"/>
      <c r="E6" s="22"/>
      <c r="F6" s="22"/>
      <c r="G6" s="197" t="s">
        <v>50</v>
      </c>
      <c r="H6" s="197"/>
      <c r="I6" s="22"/>
      <c r="J6" s="197" t="s">
        <v>51</v>
      </c>
      <c r="K6" s="197"/>
    </row>
    <row r="7" spans="1:12" ht="12.75" customHeight="1"/>
    <row r="8" spans="1:12" ht="12.75" customHeight="1">
      <c r="A8" s="21" t="s">
        <v>52</v>
      </c>
      <c r="G8" s="24"/>
      <c r="H8" s="24">
        <v>2046918.5626441704</v>
      </c>
      <c r="J8" s="25"/>
      <c r="K8" s="25">
        <f>H8/H$28</f>
        <v>0.53656041860909398</v>
      </c>
    </row>
    <row r="9" spans="1:12" ht="25.5" customHeight="1">
      <c r="G9" s="24"/>
      <c r="H9" s="24"/>
      <c r="J9" s="25"/>
      <c r="K9" s="25"/>
    </row>
    <row r="10" spans="1:12" ht="12.75" customHeight="1">
      <c r="A10" s="21" t="s">
        <v>53</v>
      </c>
      <c r="G10" s="24"/>
      <c r="H10" s="24">
        <v>164192.50205669799</v>
      </c>
      <c r="J10" s="25"/>
      <c r="K10" s="25">
        <f>H10/H$28</f>
        <v>4.3039913381903938E-2</v>
      </c>
    </row>
    <row r="11" spans="1:12" ht="21.75" customHeight="1">
      <c r="G11" s="24"/>
      <c r="H11" s="24"/>
      <c r="J11" s="25"/>
      <c r="K11" s="25"/>
    </row>
    <row r="12" spans="1:12" ht="12.75" customHeight="1">
      <c r="A12" s="21" t="s">
        <v>54</v>
      </c>
      <c r="G12" s="24"/>
      <c r="H12" s="24"/>
      <c r="J12" s="25"/>
      <c r="K12" s="25"/>
    </row>
    <row r="13" spans="1:12" ht="12.75" customHeight="1">
      <c r="B13" s="26">
        <v>2.5000000000000001E-3</v>
      </c>
      <c r="C13" s="27" t="s">
        <v>24</v>
      </c>
      <c r="D13" s="28">
        <v>0.2475</v>
      </c>
      <c r="G13" s="24">
        <v>657354.86411708838</v>
      </c>
      <c r="J13" s="25">
        <f>G13/H$28</f>
        <v>0.17231296227523785</v>
      </c>
      <c r="K13" s="25"/>
    </row>
    <row r="14" spans="1:12" ht="12.75" customHeight="1">
      <c r="B14" s="29">
        <v>0.25</v>
      </c>
      <c r="C14" s="27" t="s">
        <v>24</v>
      </c>
      <c r="D14" s="28">
        <v>0.69750000000000001</v>
      </c>
      <c r="G14" s="24">
        <v>597373.98542244139</v>
      </c>
      <c r="H14" s="24"/>
      <c r="J14" s="25">
        <f t="shared" ref="J14:J15" si="0">G14/H$28</f>
        <v>0.15659012602357614</v>
      </c>
      <c r="K14" s="25"/>
    </row>
    <row r="15" spans="1:12" ht="12.75" customHeight="1">
      <c r="B15" s="30">
        <v>0.7</v>
      </c>
      <c r="C15" s="31" t="s">
        <v>24</v>
      </c>
      <c r="D15" s="32">
        <v>0.99750000000000005</v>
      </c>
      <c r="E15" s="33"/>
      <c r="F15" s="33"/>
      <c r="G15" s="34">
        <v>86474.62142149359</v>
      </c>
      <c r="H15" s="34"/>
      <c r="I15" s="33"/>
      <c r="J15" s="38">
        <f t="shared" si="0"/>
        <v>2.2667662463836551E-2</v>
      </c>
      <c r="K15" s="35"/>
    </row>
    <row r="16" spans="1:12" ht="15.75" customHeight="1">
      <c r="B16" s="21" t="s">
        <v>55</v>
      </c>
      <c r="G16" s="24"/>
      <c r="H16" s="24">
        <f>SUM(G13:G15)</f>
        <v>1341203.4709610234</v>
      </c>
      <c r="J16" s="25"/>
      <c r="K16" s="25">
        <f>H16/H$28</f>
        <v>0.35157075076265054</v>
      </c>
    </row>
    <row r="17" spans="1:11" ht="26.25" customHeight="1">
      <c r="F17" s="36"/>
      <c r="G17" s="24"/>
      <c r="H17" s="24"/>
      <c r="J17" s="25"/>
      <c r="K17" s="25"/>
    </row>
    <row r="18" spans="1:11" ht="12.75" customHeight="1">
      <c r="A18" s="21" t="s">
        <v>56</v>
      </c>
      <c r="G18" s="24"/>
      <c r="H18" s="24">
        <v>105872.97411915977</v>
      </c>
      <c r="J18" s="25"/>
      <c r="K18" s="25">
        <f>H18/H$28</f>
        <v>2.7752568348094718E-2</v>
      </c>
    </row>
    <row r="19" spans="1:11" ht="24.75" customHeight="1">
      <c r="G19" s="24"/>
      <c r="H19" s="24"/>
      <c r="J19" s="25"/>
      <c r="K19" s="25"/>
    </row>
    <row r="20" spans="1:11" ht="12.75" customHeight="1">
      <c r="A20" s="21" t="s">
        <v>57</v>
      </c>
      <c r="G20" s="24"/>
      <c r="H20" s="24">
        <v>3510</v>
      </c>
      <c r="J20" s="25"/>
      <c r="K20" s="25">
        <f>H20/H$28</f>
        <v>9.2007913929173317E-4</v>
      </c>
    </row>
    <row r="21" spans="1:11" ht="12.75" customHeight="1">
      <c r="G21" s="24"/>
      <c r="H21" s="24"/>
      <c r="J21" s="25"/>
      <c r="K21" s="25"/>
    </row>
    <row r="22" spans="1:11" ht="24.75" customHeight="1">
      <c r="A22" s="21" t="s">
        <v>58</v>
      </c>
      <c r="G22" s="24"/>
      <c r="H22" s="24">
        <v>86113.553927682573</v>
      </c>
      <c r="J22" s="25"/>
      <c r="K22" s="25">
        <f>H22/H$28</f>
        <v>2.2573015549610949E-2</v>
      </c>
    </row>
    <row r="23" spans="1:11" ht="12.75" customHeight="1">
      <c r="G23" s="24"/>
      <c r="H23" s="24"/>
      <c r="J23" s="25"/>
      <c r="K23" s="25"/>
    </row>
    <row r="24" spans="1:11" ht="12.75" customHeight="1">
      <c r="A24" s="21" t="s">
        <v>59</v>
      </c>
      <c r="G24" s="24"/>
      <c r="H24" s="24"/>
      <c r="J24" s="25"/>
      <c r="K24" s="25"/>
    </row>
    <row r="25" spans="1:11" ht="12.75" customHeight="1">
      <c r="A25" s="21" t="s">
        <v>60</v>
      </c>
      <c r="G25" s="24"/>
      <c r="H25" s="24">
        <v>67078.167126299159</v>
      </c>
      <c r="J25" s="25"/>
      <c r="K25" s="25">
        <f>H25/H$28</f>
        <v>1.7583254209353947E-2</v>
      </c>
    </row>
    <row r="26" spans="1:11" ht="5.25" customHeight="1">
      <c r="A26" s="22"/>
      <c r="B26" s="22"/>
      <c r="C26" s="22"/>
      <c r="D26" s="22"/>
      <c r="E26" s="22"/>
      <c r="F26" s="22"/>
      <c r="G26" s="37"/>
      <c r="H26" s="37"/>
      <c r="I26" s="22"/>
      <c r="J26" s="38"/>
      <c r="K26" s="38"/>
    </row>
    <row r="27" spans="1:11" ht="12.75" customHeight="1">
      <c r="G27" s="24"/>
      <c r="H27" s="24"/>
      <c r="J27" s="25"/>
      <c r="K27" s="25"/>
    </row>
    <row r="28" spans="1:11" ht="12.75" customHeight="1">
      <c r="A28" s="21" t="s">
        <v>51</v>
      </c>
      <c r="G28" s="24"/>
      <c r="H28" s="24">
        <f>H8+H10+H16+H18+H20+H22+H25</f>
        <v>3814889.230835034</v>
      </c>
      <c r="J28" s="25"/>
      <c r="K28" s="25">
        <f>SUM(K8:K25)</f>
        <v>0.99999999999999978</v>
      </c>
    </row>
    <row r="29" spans="1:11" ht="12.75" customHeight="1">
      <c r="J29" s="25"/>
      <c r="K29" s="25"/>
    </row>
    <row r="30" spans="1:11" ht="12.75" customHeight="1">
      <c r="J30" s="25"/>
      <c r="K30" s="25"/>
    </row>
    <row r="31" spans="1:11" ht="12.75" customHeight="1">
      <c r="J31" s="25"/>
      <c r="K31" s="25"/>
    </row>
    <row r="32" spans="1:11" ht="12.75" customHeight="1">
      <c r="J32" s="25"/>
      <c r="K32" s="25"/>
    </row>
    <row r="33" spans="1:1" ht="12.75" customHeight="1"/>
    <row r="34" spans="1:1" ht="12.75" customHeight="1"/>
    <row r="35" spans="1:1" ht="12.75" customHeight="1"/>
    <row r="36" spans="1:1" ht="12.75" customHeight="1">
      <c r="A36" s="21" t="s">
        <v>61</v>
      </c>
    </row>
    <row r="37" spans="1:1" ht="12.75" customHeight="1">
      <c r="A37" s="21" t="s">
        <v>62</v>
      </c>
    </row>
    <row r="38" spans="1:1" ht="12.75" customHeight="1"/>
    <row r="39" spans="1:1" ht="12.75" customHeight="1">
      <c r="A39" s="21" t="s">
        <v>63</v>
      </c>
    </row>
    <row r="40" spans="1:1" ht="12.75" customHeight="1"/>
    <row r="41" spans="1:1" ht="12.75" customHeight="1"/>
    <row r="42" spans="1:1" ht="12.75" customHeight="1"/>
    <row r="43" spans="1:1" ht="12.75" customHeight="1"/>
    <row r="44" spans="1:1" ht="12.75" customHeight="1"/>
    <row r="45" spans="1:1" ht="12.75" customHeight="1"/>
    <row r="46" spans="1:1" ht="12.75" customHeight="1"/>
    <row r="47" spans="1:1" ht="12.75" customHeight="1"/>
    <row r="48" spans="1:1" ht="12.75" customHeight="1"/>
    <row r="49" ht="12.75" customHeight="1"/>
    <row r="50" ht="12.75" customHeight="1"/>
    <row r="51" ht="12.75" customHeight="1"/>
    <row r="52" ht="12.75" customHeight="1"/>
    <row r="53" ht="12.75" customHeight="1"/>
  </sheetData>
  <mergeCells count="4">
    <mergeCell ref="G5:H5"/>
    <mergeCell ref="J5:K5"/>
    <mergeCell ref="G6:H6"/>
    <mergeCell ref="J6:K6"/>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Q44"/>
  <sheetViews>
    <sheetView zoomScaleNormal="100" workbookViewId="0">
      <selection activeCell="P1" sqref="P1:Q1"/>
    </sheetView>
  </sheetViews>
  <sheetFormatPr defaultRowHeight="12.75"/>
  <cols>
    <col min="1" max="1" width="2.85546875" style="1" customWidth="1"/>
    <col min="2" max="2" width="4.85546875" style="1" customWidth="1"/>
    <col min="3" max="3" width="1.42578125" style="1" customWidth="1"/>
    <col min="4" max="4" width="3" style="1" customWidth="1"/>
    <col min="5" max="5" width="5" style="1" customWidth="1"/>
    <col min="6" max="6" width="10.7109375" style="1" customWidth="1"/>
    <col min="7" max="7" width="5" style="1" customWidth="1"/>
    <col min="8" max="8" width="13.28515625" style="1" customWidth="1"/>
    <col min="9" max="9" width="5" style="1" customWidth="1"/>
    <col min="10" max="10" width="13.5703125" style="1" customWidth="1"/>
    <col min="11" max="11" width="5" style="1" customWidth="1"/>
    <col min="12" max="12" width="13.7109375" style="1" bestFit="1" customWidth="1"/>
    <col min="13" max="13" width="5" style="1" customWidth="1"/>
    <col min="14" max="14" width="13.5703125" style="1" customWidth="1"/>
    <col min="15" max="15" width="5" style="1" customWidth="1"/>
    <col min="16" max="16" width="15" style="1" customWidth="1"/>
    <col min="17" max="17" width="2.85546875" style="1" customWidth="1"/>
    <col min="18" max="16384" width="9.140625" style="1"/>
  </cols>
  <sheetData>
    <row r="1" spans="1:17">
      <c r="L1" s="4"/>
      <c r="P1" s="200" t="s">
        <v>37</v>
      </c>
      <c r="Q1" s="200"/>
    </row>
    <row r="5" spans="1:17">
      <c r="A5" s="17"/>
      <c r="B5" s="199" t="s">
        <v>510</v>
      </c>
      <c r="C5" s="199"/>
      <c r="D5" s="199"/>
      <c r="E5" s="199"/>
      <c r="F5" s="199"/>
      <c r="G5" s="199"/>
      <c r="H5" s="199"/>
      <c r="I5" s="199"/>
      <c r="J5" s="199"/>
      <c r="K5" s="199"/>
      <c r="L5" s="199"/>
      <c r="M5" s="199"/>
      <c r="N5" s="199"/>
      <c r="O5" s="199"/>
      <c r="P5" s="199"/>
      <c r="Q5" s="17"/>
    </row>
    <row r="6" spans="1:17">
      <c r="A6" s="17"/>
      <c r="B6" s="200" t="s">
        <v>38</v>
      </c>
      <c r="C6" s="200"/>
      <c r="D6" s="200"/>
      <c r="E6" s="200"/>
      <c r="F6" s="200"/>
      <c r="G6" s="200"/>
      <c r="H6" s="200"/>
      <c r="I6" s="200"/>
      <c r="J6" s="200"/>
      <c r="K6" s="200"/>
      <c r="L6" s="200"/>
      <c r="M6" s="200"/>
      <c r="N6" s="200"/>
      <c r="O6" s="200"/>
      <c r="P6" s="200"/>
      <c r="Q6" s="17"/>
    </row>
    <row r="7" spans="1:17">
      <c r="A7" s="17"/>
      <c r="B7" s="18"/>
      <c r="C7" s="18"/>
      <c r="D7" s="17"/>
      <c r="E7" s="17"/>
      <c r="F7" s="18"/>
      <c r="G7" s="18"/>
      <c r="H7" s="18"/>
      <c r="I7" s="18"/>
      <c r="J7" s="18"/>
      <c r="K7" s="18"/>
      <c r="L7" s="17"/>
      <c r="M7" s="18"/>
      <c r="N7" s="11"/>
      <c r="O7" s="18"/>
      <c r="P7" s="11"/>
      <c r="Q7" s="17"/>
    </row>
    <row r="9" spans="1:17">
      <c r="H9" s="11" t="s">
        <v>31</v>
      </c>
    </row>
    <row r="10" spans="1:17">
      <c r="A10" s="11"/>
      <c r="C10" s="11" t="s">
        <v>34</v>
      </c>
      <c r="F10" s="11" t="s">
        <v>33</v>
      </c>
      <c r="H10" s="11" t="s">
        <v>35</v>
      </c>
      <c r="J10" s="11" t="s">
        <v>32</v>
      </c>
      <c r="K10" s="11"/>
      <c r="L10" s="11" t="s">
        <v>31</v>
      </c>
      <c r="M10" s="11"/>
      <c r="N10" s="11" t="s">
        <v>32</v>
      </c>
      <c r="O10" s="11"/>
      <c r="P10" s="11" t="s">
        <v>31</v>
      </c>
      <c r="Q10" s="11"/>
    </row>
    <row r="11" spans="1:17">
      <c r="A11" s="15"/>
      <c r="B11" s="16"/>
      <c r="C11" s="15" t="s">
        <v>28</v>
      </c>
      <c r="D11" s="16"/>
      <c r="E11" s="16"/>
      <c r="F11" s="15" t="s">
        <v>27</v>
      </c>
      <c r="G11" s="16"/>
      <c r="H11" s="15" t="s">
        <v>30</v>
      </c>
      <c r="I11" s="16"/>
      <c r="J11" s="15" t="s">
        <v>29</v>
      </c>
      <c r="K11" s="15"/>
      <c r="L11" s="15" t="s">
        <v>29</v>
      </c>
      <c r="M11" s="15"/>
      <c r="N11" s="15" t="s">
        <v>26</v>
      </c>
      <c r="O11" s="15"/>
      <c r="P11" s="15" t="s">
        <v>26</v>
      </c>
      <c r="Q11" s="15"/>
    </row>
    <row r="13" spans="1:17">
      <c r="A13" s="3"/>
      <c r="B13" s="4">
        <v>1</v>
      </c>
      <c r="C13" s="11" t="s">
        <v>24</v>
      </c>
      <c r="D13" s="14">
        <v>4</v>
      </c>
      <c r="F13" s="3">
        <v>1348</v>
      </c>
      <c r="H13" s="3">
        <v>441704</v>
      </c>
      <c r="J13" s="3">
        <v>10625156</v>
      </c>
      <c r="K13" s="6"/>
      <c r="L13" s="3">
        <v>18027655</v>
      </c>
      <c r="M13" s="6"/>
      <c r="N13" s="3">
        <v>8202931</v>
      </c>
      <c r="O13" s="6"/>
      <c r="P13" s="3">
        <v>17534197</v>
      </c>
      <c r="Q13" s="3"/>
    </row>
    <row r="14" spans="1:17">
      <c r="A14" s="3"/>
      <c r="B14" s="12">
        <v>5</v>
      </c>
      <c r="C14" s="11" t="s">
        <v>24</v>
      </c>
      <c r="D14" s="14">
        <v>9</v>
      </c>
      <c r="F14" s="3">
        <v>2304</v>
      </c>
      <c r="H14" s="3">
        <v>1281349</v>
      </c>
      <c r="J14" s="3">
        <v>22775053</v>
      </c>
      <c r="K14" s="6"/>
      <c r="L14" s="3">
        <v>43301493</v>
      </c>
      <c r="M14" s="6"/>
      <c r="N14" s="3">
        <v>17809605</v>
      </c>
      <c r="O14" s="6"/>
      <c r="P14" s="3">
        <v>48032725</v>
      </c>
      <c r="Q14" s="3"/>
    </row>
    <row r="15" spans="1:17">
      <c r="A15" s="3"/>
      <c r="B15" s="12">
        <v>10</v>
      </c>
      <c r="C15" s="11" t="s">
        <v>24</v>
      </c>
      <c r="D15" s="14">
        <v>14</v>
      </c>
      <c r="F15" s="3">
        <v>2085</v>
      </c>
      <c r="H15" s="3">
        <v>2740783</v>
      </c>
      <c r="J15" s="3">
        <v>28796903</v>
      </c>
      <c r="K15" s="6"/>
      <c r="L15" s="3">
        <v>55289315</v>
      </c>
      <c r="M15" s="6"/>
      <c r="N15" s="3">
        <v>20107930</v>
      </c>
      <c r="O15" s="6"/>
      <c r="P15" s="3">
        <v>52466029</v>
      </c>
      <c r="Q15" s="3"/>
    </row>
    <row r="16" spans="1:17">
      <c r="A16" s="3"/>
      <c r="B16" s="12">
        <v>15</v>
      </c>
      <c r="C16" s="11" t="s">
        <v>24</v>
      </c>
      <c r="D16" s="14">
        <v>19</v>
      </c>
      <c r="F16" s="3">
        <v>1132</v>
      </c>
      <c r="H16" s="3">
        <v>1008192</v>
      </c>
      <c r="J16" s="3">
        <v>16812069</v>
      </c>
      <c r="K16" s="6"/>
      <c r="L16" s="3">
        <v>35386176</v>
      </c>
      <c r="M16" s="6"/>
      <c r="N16" s="3">
        <v>12255585</v>
      </c>
      <c r="O16" s="6"/>
      <c r="P16" s="3">
        <v>33822299</v>
      </c>
      <c r="Q16" s="3"/>
    </row>
    <row r="17" spans="1:17">
      <c r="A17" s="3"/>
      <c r="B17" s="12">
        <v>20</v>
      </c>
      <c r="C17" s="11" t="s">
        <v>24</v>
      </c>
      <c r="D17" s="14">
        <v>24</v>
      </c>
      <c r="F17" s="3">
        <v>388</v>
      </c>
      <c r="H17" s="3">
        <v>721015</v>
      </c>
      <c r="J17" s="3">
        <v>7736904</v>
      </c>
      <c r="K17" s="6"/>
      <c r="L17" s="3">
        <v>17923413</v>
      </c>
      <c r="M17" s="6"/>
      <c r="N17" s="3">
        <v>5808103</v>
      </c>
      <c r="O17" s="6"/>
      <c r="P17" s="3">
        <v>17092253</v>
      </c>
      <c r="Q17" s="3"/>
    </row>
    <row r="18" spans="1:17">
      <c r="A18" s="7"/>
      <c r="B18" s="198" t="s">
        <v>8</v>
      </c>
      <c r="C18" s="198"/>
      <c r="D18" s="198"/>
      <c r="E18" s="10"/>
      <c r="F18" s="8">
        <v>82</v>
      </c>
      <c r="G18" s="10"/>
      <c r="H18" s="8">
        <v>13439</v>
      </c>
      <c r="I18" s="10"/>
      <c r="J18" s="8">
        <v>1796499</v>
      </c>
      <c r="K18" s="9"/>
      <c r="L18" s="8">
        <v>4300376</v>
      </c>
      <c r="M18" s="9"/>
      <c r="N18" s="8">
        <v>933374</v>
      </c>
      <c r="O18" s="9"/>
      <c r="P18" s="8">
        <v>2896441</v>
      </c>
      <c r="Q18" s="7"/>
    </row>
    <row r="19" spans="1:17">
      <c r="A19" s="3"/>
      <c r="B19" s="5" t="s">
        <v>25</v>
      </c>
      <c r="C19" s="5"/>
      <c r="D19" s="5"/>
      <c r="E19" s="5"/>
      <c r="F19" s="3">
        <f>SUM(F13:F18)</f>
        <v>7339</v>
      </c>
      <c r="H19" s="3">
        <f>SUM(H13:H18)</f>
        <v>6206482</v>
      </c>
      <c r="J19" s="3">
        <f>SUM(J13:J18)</f>
        <v>88542584</v>
      </c>
      <c r="K19" s="6"/>
      <c r="L19" s="3">
        <f>SUM(L13:L18)</f>
        <v>174228428</v>
      </c>
      <c r="M19" s="6"/>
      <c r="N19" s="3">
        <f>SUM(N13:N18)</f>
        <v>65117528</v>
      </c>
      <c r="O19" s="6"/>
      <c r="P19" s="3">
        <f>SUM(P13:P18)</f>
        <v>171843944</v>
      </c>
      <c r="Q19" s="3"/>
    </row>
    <row r="20" spans="1:17">
      <c r="A20" s="3"/>
      <c r="F20" s="6"/>
      <c r="J20" s="3"/>
      <c r="K20" s="6"/>
      <c r="L20" s="3"/>
      <c r="M20" s="6"/>
      <c r="N20" s="3"/>
      <c r="O20" s="6"/>
      <c r="P20" s="3"/>
      <c r="Q20" s="3"/>
    </row>
    <row r="21" spans="1:17">
      <c r="A21" s="3"/>
      <c r="B21" s="13">
        <v>25</v>
      </c>
      <c r="C21" s="11" t="s">
        <v>24</v>
      </c>
      <c r="D21" s="1" t="s">
        <v>23</v>
      </c>
      <c r="F21" s="3">
        <v>182</v>
      </c>
      <c r="H21" s="3">
        <v>345483</v>
      </c>
      <c r="J21" s="3">
        <v>3776083</v>
      </c>
      <c r="K21" s="6"/>
      <c r="L21" s="3">
        <v>9431012</v>
      </c>
      <c r="M21" s="6"/>
      <c r="N21" s="3">
        <v>2634337</v>
      </c>
      <c r="O21" s="6"/>
      <c r="P21" s="3">
        <v>8439509</v>
      </c>
      <c r="Q21" s="3"/>
    </row>
    <row r="22" spans="1:17">
      <c r="A22" s="3"/>
      <c r="B22" s="12">
        <v>30</v>
      </c>
      <c r="C22" s="11" t="s">
        <v>24</v>
      </c>
      <c r="D22" s="1" t="s">
        <v>22</v>
      </c>
      <c r="F22" s="3">
        <v>131</v>
      </c>
      <c r="H22" s="3">
        <v>217550</v>
      </c>
      <c r="J22" s="3">
        <v>3127827</v>
      </c>
      <c r="K22" s="6"/>
      <c r="L22" s="3">
        <v>7781349</v>
      </c>
      <c r="M22" s="6"/>
      <c r="N22" s="3">
        <v>3361727</v>
      </c>
      <c r="O22" s="6"/>
      <c r="P22" s="3">
        <v>9124708</v>
      </c>
      <c r="Q22" s="3"/>
    </row>
    <row r="23" spans="1:17">
      <c r="A23" s="3"/>
      <c r="B23" s="12">
        <v>35</v>
      </c>
      <c r="C23" s="11" t="s">
        <v>24</v>
      </c>
      <c r="D23" s="1" t="s">
        <v>21</v>
      </c>
      <c r="F23" s="3">
        <v>55</v>
      </c>
      <c r="H23" s="3">
        <v>113893</v>
      </c>
      <c r="J23" s="3">
        <v>1616716</v>
      </c>
      <c r="K23" s="6"/>
      <c r="L23" s="3">
        <v>4237818</v>
      </c>
      <c r="M23" s="6"/>
      <c r="N23" s="3">
        <v>1018898</v>
      </c>
      <c r="O23" s="6"/>
      <c r="P23" s="3">
        <v>3603797</v>
      </c>
      <c r="Q23" s="3"/>
    </row>
    <row r="24" spans="1:17">
      <c r="A24" s="3"/>
      <c r="B24" s="12">
        <v>40</v>
      </c>
      <c r="C24" s="11" t="s">
        <v>24</v>
      </c>
      <c r="D24" s="1" t="s">
        <v>20</v>
      </c>
      <c r="F24" s="3">
        <v>45</v>
      </c>
      <c r="H24" s="3">
        <v>120050</v>
      </c>
      <c r="J24" s="3">
        <v>1194512</v>
      </c>
      <c r="K24" s="6"/>
      <c r="L24" s="3">
        <v>3688643</v>
      </c>
      <c r="M24" s="6"/>
      <c r="N24" s="3">
        <v>2669643</v>
      </c>
      <c r="O24" s="6"/>
      <c r="P24" s="3">
        <v>5718516</v>
      </c>
      <c r="Q24" s="3"/>
    </row>
    <row r="25" spans="1:17">
      <c r="A25" s="3"/>
      <c r="B25" s="12">
        <v>45</v>
      </c>
      <c r="C25" s="11" t="s">
        <v>24</v>
      </c>
      <c r="D25" s="1" t="s">
        <v>19</v>
      </c>
      <c r="F25" s="3">
        <v>31</v>
      </c>
      <c r="H25" s="3">
        <v>73102</v>
      </c>
      <c r="J25" s="3">
        <v>1280991</v>
      </c>
      <c r="K25" s="6"/>
      <c r="L25" s="3">
        <v>3198605</v>
      </c>
      <c r="M25" s="6"/>
      <c r="N25" s="3">
        <v>1502774</v>
      </c>
      <c r="O25" s="6"/>
      <c r="P25" s="3">
        <v>4875264</v>
      </c>
      <c r="Q25" s="3"/>
    </row>
    <row r="26" spans="1:17">
      <c r="A26" s="3"/>
      <c r="B26" s="12">
        <v>50</v>
      </c>
      <c r="C26" s="11" t="s">
        <v>24</v>
      </c>
      <c r="D26" s="1" t="s">
        <v>18</v>
      </c>
      <c r="F26" s="3">
        <v>20</v>
      </c>
      <c r="H26" s="3">
        <v>62550</v>
      </c>
      <c r="J26" s="3">
        <v>732889</v>
      </c>
      <c r="K26" s="6"/>
      <c r="L26" s="3">
        <v>2344021</v>
      </c>
      <c r="M26" s="6"/>
      <c r="N26" s="3">
        <v>1205919</v>
      </c>
      <c r="O26" s="6"/>
      <c r="P26" s="3">
        <v>4455703</v>
      </c>
      <c r="Q26" s="3"/>
    </row>
    <row r="27" spans="1:17">
      <c r="A27" s="3"/>
      <c r="B27" s="12">
        <v>55</v>
      </c>
      <c r="C27" s="11" t="s">
        <v>24</v>
      </c>
      <c r="D27" s="1" t="s">
        <v>17</v>
      </c>
      <c r="F27" s="3">
        <v>10</v>
      </c>
      <c r="H27" s="3">
        <v>6000</v>
      </c>
      <c r="J27" s="3">
        <v>262230</v>
      </c>
      <c r="K27" s="6"/>
      <c r="L27" s="3">
        <v>920059</v>
      </c>
      <c r="M27" s="6"/>
      <c r="N27" s="3">
        <v>516641</v>
      </c>
      <c r="O27" s="6"/>
      <c r="P27" s="3">
        <v>1364813</v>
      </c>
      <c r="Q27" s="3"/>
    </row>
    <row r="28" spans="1:17">
      <c r="A28" s="3"/>
      <c r="B28" s="12">
        <v>60</v>
      </c>
      <c r="C28" s="11" t="s">
        <v>24</v>
      </c>
      <c r="D28" s="1" t="s">
        <v>16</v>
      </c>
      <c r="F28" s="3">
        <v>9</v>
      </c>
      <c r="H28" s="3">
        <v>6000</v>
      </c>
      <c r="J28" s="3">
        <v>370383</v>
      </c>
      <c r="K28" s="6"/>
      <c r="L28" s="3">
        <v>1149300</v>
      </c>
      <c r="M28" s="6"/>
      <c r="N28" s="3">
        <v>702663</v>
      </c>
      <c r="O28" s="6"/>
      <c r="P28" s="3">
        <v>1937080</v>
      </c>
      <c r="Q28" s="3"/>
    </row>
    <row r="29" spans="1:17">
      <c r="A29" s="3"/>
      <c r="B29" s="12">
        <v>65</v>
      </c>
      <c r="C29" s="11" t="s">
        <v>24</v>
      </c>
      <c r="D29" s="1" t="s">
        <v>15</v>
      </c>
      <c r="F29" s="3">
        <v>9</v>
      </c>
      <c r="H29" s="3">
        <v>42000</v>
      </c>
      <c r="J29" s="3">
        <v>322316</v>
      </c>
      <c r="K29" s="6"/>
      <c r="L29" s="3">
        <v>1444139</v>
      </c>
      <c r="M29" s="6"/>
      <c r="N29" s="3">
        <v>1330546</v>
      </c>
      <c r="O29" s="6"/>
      <c r="P29" s="3">
        <v>2772858</v>
      </c>
      <c r="Q29" s="3"/>
    </row>
    <row r="30" spans="1:17">
      <c r="A30" s="3"/>
      <c r="B30" s="12">
        <v>70</v>
      </c>
      <c r="C30" s="11" t="s">
        <v>24</v>
      </c>
      <c r="D30" s="1" t="s">
        <v>14</v>
      </c>
      <c r="F30" s="3">
        <v>10</v>
      </c>
      <c r="H30" s="3">
        <v>42000</v>
      </c>
      <c r="J30" s="3">
        <v>559752</v>
      </c>
      <c r="K30" s="6"/>
      <c r="L30" s="3">
        <v>3006740</v>
      </c>
      <c r="M30" s="6"/>
      <c r="N30" s="3">
        <v>1056655</v>
      </c>
      <c r="O30" s="6"/>
      <c r="P30" s="3">
        <v>3421732</v>
      </c>
      <c r="Q30" s="3"/>
    </row>
    <row r="31" spans="1:17">
      <c r="A31" s="3"/>
      <c r="B31" s="12">
        <v>75</v>
      </c>
      <c r="C31" s="11" t="s">
        <v>24</v>
      </c>
      <c r="D31" s="1" t="s">
        <v>13</v>
      </c>
      <c r="F31" s="3">
        <v>6</v>
      </c>
      <c r="H31" s="3">
        <v>6000</v>
      </c>
      <c r="J31" s="3">
        <v>209593</v>
      </c>
      <c r="K31" s="6"/>
      <c r="L31" s="3">
        <v>1503046</v>
      </c>
      <c r="M31" s="6"/>
      <c r="N31" s="3">
        <v>711870</v>
      </c>
      <c r="O31" s="6"/>
      <c r="P31" s="3">
        <v>1706060</v>
      </c>
      <c r="Q31" s="3"/>
    </row>
    <row r="32" spans="1:17">
      <c r="A32" s="3"/>
      <c r="B32" s="12">
        <v>80</v>
      </c>
      <c r="C32" s="11" t="s">
        <v>24</v>
      </c>
      <c r="D32" s="1" t="s">
        <v>12</v>
      </c>
      <c r="F32" s="3">
        <v>4</v>
      </c>
      <c r="H32" s="3">
        <v>18000</v>
      </c>
      <c r="J32" s="3">
        <v>109265</v>
      </c>
      <c r="K32" s="6"/>
      <c r="L32" s="3">
        <v>1757244</v>
      </c>
      <c r="M32" s="6"/>
      <c r="N32" s="3">
        <v>1265046</v>
      </c>
      <c r="O32" s="6"/>
      <c r="P32" s="3">
        <v>3810974</v>
      </c>
      <c r="Q32" s="3"/>
    </row>
    <row r="33" spans="1:17">
      <c r="A33" s="3"/>
      <c r="B33" s="12">
        <v>85</v>
      </c>
      <c r="C33" s="11" t="s">
        <v>24</v>
      </c>
      <c r="D33" s="1" t="s">
        <v>11</v>
      </c>
      <c r="F33" s="3">
        <v>0</v>
      </c>
      <c r="H33" s="3">
        <v>0</v>
      </c>
      <c r="J33" s="3">
        <v>0</v>
      </c>
      <c r="K33" s="6"/>
      <c r="L33" s="3">
        <v>0</v>
      </c>
      <c r="M33" s="6"/>
      <c r="N33" s="3">
        <v>0</v>
      </c>
      <c r="O33" s="6"/>
      <c r="P33" s="3">
        <v>0</v>
      </c>
      <c r="Q33" s="3"/>
    </row>
    <row r="34" spans="1:17">
      <c r="A34" s="3"/>
      <c r="B34" s="12">
        <v>90</v>
      </c>
      <c r="C34" s="11" t="s">
        <v>24</v>
      </c>
      <c r="D34" s="1" t="s">
        <v>10</v>
      </c>
      <c r="F34" s="3">
        <v>0</v>
      </c>
      <c r="H34" s="3">
        <v>0</v>
      </c>
      <c r="J34" s="3">
        <v>0</v>
      </c>
      <c r="K34" s="6"/>
      <c r="L34" s="3">
        <v>0</v>
      </c>
      <c r="M34" s="6"/>
      <c r="N34" s="3">
        <v>0</v>
      </c>
      <c r="O34" s="6"/>
      <c r="P34" s="3">
        <v>0</v>
      </c>
      <c r="Q34" s="3"/>
    </row>
    <row r="35" spans="1:17">
      <c r="A35" s="3"/>
      <c r="B35" s="12">
        <v>95</v>
      </c>
      <c r="C35" s="11" t="s">
        <v>24</v>
      </c>
      <c r="D35" s="1" t="s">
        <v>9</v>
      </c>
      <c r="F35" s="3">
        <v>1</v>
      </c>
      <c r="H35" s="3">
        <v>6000</v>
      </c>
      <c r="J35" s="3">
        <v>25974</v>
      </c>
      <c r="K35" s="6"/>
      <c r="L35" s="3">
        <v>617025</v>
      </c>
      <c r="M35" s="6"/>
      <c r="N35" s="3">
        <v>309866</v>
      </c>
      <c r="O35" s="6"/>
      <c r="P35" s="3">
        <v>2388855</v>
      </c>
      <c r="Q35" s="3"/>
    </row>
    <row r="36" spans="1:17">
      <c r="A36" s="7"/>
      <c r="B36" s="198" t="s">
        <v>8</v>
      </c>
      <c r="C36" s="198"/>
      <c r="D36" s="198"/>
      <c r="E36" s="10"/>
      <c r="F36" s="8">
        <v>6</v>
      </c>
      <c r="G36" s="10"/>
      <c r="H36" s="8">
        <v>0</v>
      </c>
      <c r="I36" s="10"/>
      <c r="J36" s="8">
        <v>203294</v>
      </c>
      <c r="K36" s="9"/>
      <c r="L36" s="8">
        <v>296759</v>
      </c>
      <c r="M36" s="9"/>
      <c r="N36" s="8">
        <v>118350</v>
      </c>
      <c r="O36" s="9"/>
      <c r="P36" s="8">
        <v>173614</v>
      </c>
      <c r="Q36" s="7"/>
    </row>
    <row r="37" spans="1:17">
      <c r="A37" s="3"/>
      <c r="B37" s="5" t="s">
        <v>7</v>
      </c>
      <c r="C37" s="4"/>
      <c r="D37" s="4"/>
      <c r="F37" s="3">
        <f>SUM(F21:F36)</f>
        <v>519</v>
      </c>
      <c r="H37" s="3">
        <f>SUM(H21:H36)</f>
        <v>1058628</v>
      </c>
      <c r="J37" s="3">
        <f>SUM(J21:J36)</f>
        <v>13791825</v>
      </c>
      <c r="K37" s="6"/>
      <c r="L37" s="3">
        <f>SUM(L21:L36)</f>
        <v>41375760</v>
      </c>
      <c r="M37" s="6"/>
      <c r="N37" s="3">
        <f>SUM(N21:N36)</f>
        <v>18404935</v>
      </c>
      <c r="O37" s="6"/>
      <c r="P37" s="3">
        <f>SUM(P21:P36)</f>
        <v>53793483</v>
      </c>
      <c r="Q37" s="3"/>
    </row>
    <row r="38" spans="1:17">
      <c r="A38" s="2"/>
      <c r="L38" s="2"/>
      <c r="P38" s="2"/>
      <c r="Q38" s="2"/>
    </row>
    <row r="39" spans="1:17">
      <c r="A39" s="3"/>
      <c r="B39" s="5" t="s">
        <v>6</v>
      </c>
      <c r="C39" s="4"/>
      <c r="F39" s="3">
        <v>12</v>
      </c>
      <c r="H39" s="3">
        <v>0</v>
      </c>
      <c r="J39" s="3">
        <v>272728</v>
      </c>
      <c r="K39" s="6"/>
      <c r="L39" s="3">
        <v>15615744</v>
      </c>
      <c r="M39" s="6"/>
      <c r="N39" s="3">
        <v>10705754</v>
      </c>
      <c r="O39" s="6"/>
      <c r="P39" s="3">
        <v>44157999</v>
      </c>
      <c r="Q39" s="3"/>
    </row>
    <row r="40" spans="1:17">
      <c r="A40" s="2"/>
      <c r="L40" s="2"/>
      <c r="P40" s="2"/>
      <c r="Q40" s="2"/>
    </row>
    <row r="41" spans="1:17">
      <c r="A41" s="3"/>
      <c r="B41" s="5" t="s">
        <v>5</v>
      </c>
      <c r="C41" s="4"/>
      <c r="F41" s="3">
        <f>F19+F37+F39</f>
        <v>7870</v>
      </c>
      <c r="H41" s="3">
        <f>H19+H37+H39</f>
        <v>7265110</v>
      </c>
      <c r="J41" s="3">
        <f>J19+J37+J39</f>
        <v>102607137</v>
      </c>
      <c r="L41" s="3">
        <f>L19+L37+L39</f>
        <v>231219932</v>
      </c>
      <c r="N41" s="3">
        <f>N19+N37+N39</f>
        <v>94228217</v>
      </c>
      <c r="P41" s="3">
        <f>P19+P37+P39</f>
        <v>269795426</v>
      </c>
      <c r="Q41" s="3"/>
    </row>
    <row r="42" spans="1:17">
      <c r="A42" s="2"/>
      <c r="L42" s="2"/>
      <c r="Q42" s="2"/>
    </row>
    <row r="43" spans="1:17">
      <c r="A43" s="2"/>
      <c r="L43" s="2"/>
      <c r="Q43" s="2"/>
    </row>
    <row r="44" spans="1:17">
      <c r="A44" s="2"/>
      <c r="B44" s="1" t="s">
        <v>4</v>
      </c>
      <c r="L44" s="2"/>
      <c r="Q44" s="2"/>
    </row>
  </sheetData>
  <mergeCells count="5">
    <mergeCell ref="B18:D18"/>
    <mergeCell ref="B36:D36"/>
    <mergeCell ref="B5:P5"/>
    <mergeCell ref="B6:P6"/>
    <mergeCell ref="P1:Q1"/>
  </mergeCells>
  <printOptions horizontalCentered="1"/>
  <pageMargins left="0.75" right="0.75" top="1" bottom="1" header="0.5" footer="0.5"/>
  <pageSetup scale="7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Q47"/>
  <sheetViews>
    <sheetView zoomScaleNormal="100" workbookViewId="0">
      <selection activeCell="P1" sqref="P1:Q1"/>
    </sheetView>
  </sheetViews>
  <sheetFormatPr defaultRowHeight="12.75"/>
  <cols>
    <col min="1" max="1" width="2.85546875" style="1" customWidth="1"/>
    <col min="2" max="2" width="4.85546875" style="1" customWidth="1"/>
    <col min="3" max="3" width="1.42578125" style="1" customWidth="1"/>
    <col min="4" max="4" width="3" style="1" customWidth="1"/>
    <col min="5" max="5" width="5" style="1" customWidth="1"/>
    <col min="6" max="6" width="10.7109375" style="1" customWidth="1"/>
    <col min="7" max="7" width="5" style="1" customWidth="1"/>
    <col min="8" max="8" width="13.28515625" style="1" customWidth="1"/>
    <col min="9" max="9" width="5" style="1" customWidth="1"/>
    <col min="10" max="10" width="13.5703125" style="1" customWidth="1"/>
    <col min="11" max="11" width="5" style="1" customWidth="1"/>
    <col min="12" max="12" width="13.7109375" style="1" bestFit="1" customWidth="1"/>
    <col min="13" max="13" width="5" style="1" customWidth="1"/>
    <col min="14" max="14" width="13.5703125" style="1" customWidth="1"/>
    <col min="15" max="15" width="5" style="1" customWidth="1"/>
    <col min="16" max="16" width="15" style="1" customWidth="1"/>
    <col min="17" max="17" width="2.85546875" style="1" customWidth="1"/>
    <col min="18" max="16384" width="9.140625" style="1"/>
  </cols>
  <sheetData>
    <row r="1" spans="1:17">
      <c r="L1" s="4"/>
      <c r="P1" s="200" t="s">
        <v>36</v>
      </c>
      <c r="Q1" s="200"/>
    </row>
    <row r="5" spans="1:17">
      <c r="A5" s="17"/>
      <c r="B5" s="199" t="s">
        <v>510</v>
      </c>
      <c r="C5" s="199"/>
      <c r="D5" s="199"/>
      <c r="E5" s="199"/>
      <c r="F5" s="199"/>
      <c r="G5" s="199"/>
      <c r="H5" s="199"/>
      <c r="I5" s="199"/>
      <c r="J5" s="199"/>
      <c r="K5" s="199"/>
      <c r="L5" s="199"/>
      <c r="M5" s="199"/>
      <c r="N5" s="199"/>
      <c r="O5" s="199"/>
      <c r="P5" s="199"/>
      <c r="Q5" s="17"/>
    </row>
    <row r="6" spans="1:17">
      <c r="A6" s="17"/>
      <c r="B6" s="200" t="s">
        <v>39</v>
      </c>
      <c r="C6" s="200"/>
      <c r="D6" s="200"/>
      <c r="E6" s="200"/>
      <c r="F6" s="200"/>
      <c r="G6" s="200"/>
      <c r="H6" s="200"/>
      <c r="I6" s="200"/>
      <c r="J6" s="200"/>
      <c r="K6" s="200"/>
      <c r="L6" s="200"/>
      <c r="M6" s="200"/>
      <c r="N6" s="200"/>
      <c r="O6" s="200"/>
      <c r="P6" s="200"/>
      <c r="Q6" s="17"/>
    </row>
    <row r="7" spans="1:17">
      <c r="A7" s="17"/>
      <c r="B7" s="18"/>
      <c r="C7" s="18"/>
      <c r="D7" s="17"/>
      <c r="E7" s="17"/>
      <c r="F7" s="18"/>
      <c r="G7" s="18"/>
      <c r="H7" s="18"/>
      <c r="I7" s="18"/>
      <c r="J7" s="18"/>
      <c r="K7" s="18"/>
      <c r="L7" s="17"/>
      <c r="M7" s="18"/>
      <c r="N7" s="11"/>
      <c r="O7" s="18"/>
      <c r="P7" s="11"/>
      <c r="Q7" s="17"/>
    </row>
    <row r="9" spans="1:17">
      <c r="H9" s="11" t="s">
        <v>31</v>
      </c>
    </row>
    <row r="10" spans="1:17">
      <c r="A10" s="11"/>
      <c r="C10" s="11" t="s">
        <v>34</v>
      </c>
      <c r="F10" s="11" t="s">
        <v>33</v>
      </c>
      <c r="H10" s="11" t="s">
        <v>35</v>
      </c>
      <c r="J10" s="11" t="s">
        <v>32</v>
      </c>
      <c r="K10" s="11"/>
      <c r="L10" s="11" t="s">
        <v>31</v>
      </c>
      <c r="M10" s="11"/>
      <c r="N10" s="11" t="s">
        <v>32</v>
      </c>
      <c r="O10" s="11"/>
      <c r="P10" s="11" t="s">
        <v>31</v>
      </c>
      <c r="Q10" s="11"/>
    </row>
    <row r="11" spans="1:17">
      <c r="A11" s="15"/>
      <c r="B11" s="16"/>
      <c r="C11" s="15" t="s">
        <v>28</v>
      </c>
      <c r="D11" s="16"/>
      <c r="E11" s="16"/>
      <c r="F11" s="15" t="s">
        <v>27</v>
      </c>
      <c r="G11" s="16"/>
      <c r="H11" s="15" t="s">
        <v>30</v>
      </c>
      <c r="I11" s="16"/>
      <c r="J11" s="15" t="s">
        <v>29</v>
      </c>
      <c r="K11" s="15"/>
      <c r="L11" s="15" t="s">
        <v>29</v>
      </c>
      <c r="M11" s="15"/>
      <c r="N11" s="15" t="s">
        <v>26</v>
      </c>
      <c r="O11" s="15"/>
      <c r="P11" s="15" t="s">
        <v>26</v>
      </c>
      <c r="Q11" s="15"/>
    </row>
    <row r="13" spans="1:17">
      <c r="A13" s="3"/>
      <c r="B13" s="4">
        <v>1</v>
      </c>
      <c r="C13" s="11" t="s">
        <v>24</v>
      </c>
      <c r="D13" s="14">
        <v>4</v>
      </c>
      <c r="F13" s="3">
        <v>1479</v>
      </c>
      <c r="H13" s="3">
        <v>432063</v>
      </c>
      <c r="J13" s="3">
        <v>13816036</v>
      </c>
      <c r="K13" s="6"/>
      <c r="L13" s="3">
        <v>22592657</v>
      </c>
      <c r="M13" s="6"/>
      <c r="N13" s="3">
        <v>12974105</v>
      </c>
      <c r="O13" s="6"/>
      <c r="P13" s="3">
        <v>27216818</v>
      </c>
      <c r="Q13" s="3"/>
    </row>
    <row r="14" spans="1:17">
      <c r="A14" s="3"/>
      <c r="B14" s="12">
        <v>5</v>
      </c>
      <c r="C14" s="11" t="s">
        <v>24</v>
      </c>
      <c r="D14" s="14">
        <v>9</v>
      </c>
      <c r="F14" s="3">
        <v>2457</v>
      </c>
      <c r="H14" s="3">
        <v>1569334</v>
      </c>
      <c r="J14" s="3">
        <v>28766204</v>
      </c>
      <c r="K14" s="6"/>
      <c r="L14" s="3">
        <v>52037128</v>
      </c>
      <c r="M14" s="6"/>
      <c r="N14" s="3">
        <v>27360935</v>
      </c>
      <c r="O14" s="6"/>
      <c r="P14" s="3">
        <v>64426582</v>
      </c>
      <c r="Q14" s="3"/>
    </row>
    <row r="15" spans="1:17">
      <c r="A15" s="3"/>
      <c r="B15" s="12">
        <v>10</v>
      </c>
      <c r="C15" s="11" t="s">
        <v>24</v>
      </c>
      <c r="D15" s="14">
        <v>14</v>
      </c>
      <c r="F15" s="3">
        <v>1976</v>
      </c>
      <c r="H15" s="3">
        <v>3137895</v>
      </c>
      <c r="J15" s="3">
        <v>31367988</v>
      </c>
      <c r="K15" s="6"/>
      <c r="L15" s="3">
        <v>60297525</v>
      </c>
      <c r="M15" s="6"/>
      <c r="N15" s="3">
        <v>27137893</v>
      </c>
      <c r="O15" s="6"/>
      <c r="P15" s="3">
        <v>64928276</v>
      </c>
      <c r="Q15" s="3"/>
    </row>
    <row r="16" spans="1:17">
      <c r="A16" s="3"/>
      <c r="B16" s="12">
        <v>15</v>
      </c>
      <c r="C16" s="11" t="s">
        <v>24</v>
      </c>
      <c r="D16" s="14">
        <v>19</v>
      </c>
      <c r="F16" s="3">
        <v>1126</v>
      </c>
      <c r="H16" s="3">
        <v>1103822</v>
      </c>
      <c r="J16" s="3">
        <v>21190466</v>
      </c>
      <c r="K16" s="6"/>
      <c r="L16" s="3">
        <v>43487007</v>
      </c>
      <c r="M16" s="6"/>
      <c r="N16" s="3">
        <v>19085654</v>
      </c>
      <c r="O16" s="6"/>
      <c r="P16" s="3">
        <v>44196402</v>
      </c>
      <c r="Q16" s="3"/>
    </row>
    <row r="17" spans="1:17">
      <c r="A17" s="3"/>
      <c r="B17" s="12">
        <v>20</v>
      </c>
      <c r="C17" s="11" t="s">
        <v>24</v>
      </c>
      <c r="D17" s="14">
        <v>24</v>
      </c>
      <c r="F17" s="3">
        <v>403</v>
      </c>
      <c r="H17" s="3">
        <v>680246</v>
      </c>
      <c r="J17" s="3">
        <v>8930112</v>
      </c>
      <c r="K17" s="6"/>
      <c r="L17" s="3">
        <v>20052444</v>
      </c>
      <c r="M17" s="6"/>
      <c r="N17" s="3">
        <v>9851025</v>
      </c>
      <c r="O17" s="6"/>
      <c r="P17" s="3">
        <v>22775108</v>
      </c>
      <c r="Q17" s="3"/>
    </row>
    <row r="18" spans="1:17">
      <c r="A18" s="7"/>
      <c r="B18" s="198" t="s">
        <v>8</v>
      </c>
      <c r="C18" s="198"/>
      <c r="D18" s="198"/>
      <c r="E18" s="10"/>
      <c r="F18" s="8">
        <v>106</v>
      </c>
      <c r="G18" s="10"/>
      <c r="H18" s="8">
        <v>32949</v>
      </c>
      <c r="I18" s="10"/>
      <c r="J18" s="8">
        <v>1914576</v>
      </c>
      <c r="K18" s="9"/>
      <c r="L18" s="8">
        <v>5250043</v>
      </c>
      <c r="M18" s="9"/>
      <c r="N18" s="8">
        <v>2920021</v>
      </c>
      <c r="O18" s="9"/>
      <c r="P18" s="8">
        <v>5821940</v>
      </c>
      <c r="Q18" s="7"/>
    </row>
    <row r="19" spans="1:17">
      <c r="A19" s="3"/>
      <c r="B19" s="5" t="s">
        <v>25</v>
      </c>
      <c r="C19" s="5"/>
      <c r="D19" s="5"/>
      <c r="E19" s="5"/>
      <c r="F19" s="3">
        <f>SUM(F13:F18)</f>
        <v>7547</v>
      </c>
      <c r="H19" s="3">
        <f>SUM(H13:H18)</f>
        <v>6956309</v>
      </c>
      <c r="J19" s="3">
        <f>SUM(J13:J18)</f>
        <v>105985382</v>
      </c>
      <c r="K19" s="6"/>
      <c r="L19" s="3">
        <f>SUM(L13:L18)</f>
        <v>203716804</v>
      </c>
      <c r="M19" s="6"/>
      <c r="N19" s="3">
        <f>SUM(N13:N18)</f>
        <v>99329633</v>
      </c>
      <c r="O19" s="6"/>
      <c r="P19" s="3">
        <f>SUM(P13:P18)</f>
        <v>229365126</v>
      </c>
      <c r="Q19" s="3"/>
    </row>
    <row r="20" spans="1:17">
      <c r="A20" s="3"/>
      <c r="F20" s="6"/>
      <c r="J20" s="3"/>
      <c r="K20" s="6"/>
      <c r="L20" s="3"/>
      <c r="M20" s="6"/>
      <c r="N20" s="3"/>
      <c r="O20" s="6"/>
      <c r="P20" s="3"/>
      <c r="Q20" s="3"/>
    </row>
    <row r="21" spans="1:17">
      <c r="A21" s="3"/>
      <c r="B21" s="13">
        <v>25</v>
      </c>
      <c r="C21" s="11" t="s">
        <v>24</v>
      </c>
      <c r="D21" s="1" t="s">
        <v>23</v>
      </c>
      <c r="F21" s="3">
        <v>235</v>
      </c>
      <c r="H21" s="3">
        <v>443602</v>
      </c>
      <c r="J21" s="3">
        <v>6001854</v>
      </c>
      <c r="K21" s="6"/>
      <c r="L21" s="3">
        <v>13977894</v>
      </c>
      <c r="M21" s="6"/>
      <c r="N21" s="3">
        <v>7795298</v>
      </c>
      <c r="O21" s="6"/>
      <c r="P21" s="3">
        <v>17368727</v>
      </c>
      <c r="Q21" s="3"/>
    </row>
    <row r="22" spans="1:17">
      <c r="A22" s="3"/>
      <c r="B22" s="12">
        <v>30</v>
      </c>
      <c r="C22" s="11" t="s">
        <v>24</v>
      </c>
      <c r="D22" s="1" t="s">
        <v>22</v>
      </c>
      <c r="F22" s="3">
        <v>184</v>
      </c>
      <c r="H22" s="3">
        <v>526193</v>
      </c>
      <c r="J22" s="3">
        <v>5080988</v>
      </c>
      <c r="K22" s="6"/>
      <c r="L22" s="3">
        <v>12802859</v>
      </c>
      <c r="M22" s="6"/>
      <c r="N22" s="3">
        <v>6490505</v>
      </c>
      <c r="O22" s="6"/>
      <c r="P22" s="3">
        <v>15726666</v>
      </c>
      <c r="Q22" s="3"/>
    </row>
    <row r="23" spans="1:17">
      <c r="A23" s="3"/>
      <c r="B23" s="12">
        <v>35</v>
      </c>
      <c r="C23" s="11" t="s">
        <v>24</v>
      </c>
      <c r="D23" s="1" t="s">
        <v>21</v>
      </c>
      <c r="F23" s="3">
        <v>74</v>
      </c>
      <c r="H23" s="3">
        <v>146792</v>
      </c>
      <c r="J23" s="3">
        <v>2234036</v>
      </c>
      <c r="K23" s="6"/>
      <c r="L23" s="3">
        <v>5771732</v>
      </c>
      <c r="M23" s="6"/>
      <c r="N23" s="3">
        <v>3453127</v>
      </c>
      <c r="O23" s="6"/>
      <c r="P23" s="3">
        <v>8036898</v>
      </c>
      <c r="Q23" s="3"/>
    </row>
    <row r="24" spans="1:17">
      <c r="A24" s="3"/>
      <c r="B24" s="12">
        <v>40</v>
      </c>
      <c r="C24" s="11" t="s">
        <v>24</v>
      </c>
      <c r="D24" s="1" t="s">
        <v>20</v>
      </c>
      <c r="F24" s="3">
        <v>72</v>
      </c>
      <c r="H24" s="3">
        <v>170050</v>
      </c>
      <c r="J24" s="3">
        <v>2038374</v>
      </c>
      <c r="K24" s="6"/>
      <c r="L24" s="3">
        <v>7072221</v>
      </c>
      <c r="M24" s="6"/>
      <c r="N24" s="3">
        <v>5520758</v>
      </c>
      <c r="O24" s="6"/>
      <c r="P24" s="3">
        <v>12826935</v>
      </c>
      <c r="Q24" s="3"/>
    </row>
    <row r="25" spans="1:17">
      <c r="A25" s="3"/>
      <c r="B25" s="12">
        <v>45</v>
      </c>
      <c r="C25" s="11" t="s">
        <v>24</v>
      </c>
      <c r="D25" s="1" t="s">
        <v>19</v>
      </c>
      <c r="F25" s="3">
        <v>44</v>
      </c>
      <c r="H25" s="3">
        <v>106402</v>
      </c>
      <c r="J25" s="3">
        <v>1451000</v>
      </c>
      <c r="K25" s="6"/>
      <c r="L25" s="3">
        <v>4555425</v>
      </c>
      <c r="M25" s="6"/>
      <c r="N25" s="3">
        <v>5157954</v>
      </c>
      <c r="O25" s="6"/>
      <c r="P25" s="3">
        <v>12388588</v>
      </c>
      <c r="Q25" s="3"/>
    </row>
    <row r="26" spans="1:17">
      <c r="A26" s="3"/>
      <c r="B26" s="12">
        <v>50</v>
      </c>
      <c r="C26" s="11" t="s">
        <v>24</v>
      </c>
      <c r="D26" s="1" t="s">
        <v>18</v>
      </c>
      <c r="F26" s="3">
        <v>44</v>
      </c>
      <c r="H26" s="3">
        <v>90750</v>
      </c>
      <c r="J26" s="3">
        <v>1517978</v>
      </c>
      <c r="K26" s="6"/>
      <c r="L26" s="3">
        <v>4980174</v>
      </c>
      <c r="M26" s="6"/>
      <c r="N26" s="3">
        <v>3385650</v>
      </c>
      <c r="O26" s="6"/>
      <c r="P26" s="3">
        <v>11115054</v>
      </c>
      <c r="Q26" s="3"/>
    </row>
    <row r="27" spans="1:17">
      <c r="A27" s="3"/>
      <c r="B27" s="12">
        <v>55</v>
      </c>
      <c r="C27" s="11" t="s">
        <v>24</v>
      </c>
      <c r="D27" s="1" t="s">
        <v>17</v>
      </c>
      <c r="F27" s="3">
        <v>19</v>
      </c>
      <c r="H27" s="3">
        <v>61200</v>
      </c>
      <c r="J27" s="3">
        <v>495930</v>
      </c>
      <c r="K27" s="6"/>
      <c r="L27" s="3">
        <v>2160262</v>
      </c>
      <c r="M27" s="6"/>
      <c r="N27" s="3">
        <v>1957640</v>
      </c>
      <c r="O27" s="6"/>
      <c r="P27" s="3">
        <v>4966582</v>
      </c>
      <c r="Q27" s="3"/>
    </row>
    <row r="28" spans="1:17">
      <c r="A28" s="3"/>
      <c r="B28" s="12">
        <v>60</v>
      </c>
      <c r="C28" s="11" t="s">
        <v>24</v>
      </c>
      <c r="D28" s="1" t="s">
        <v>16</v>
      </c>
      <c r="F28" s="3">
        <v>15</v>
      </c>
      <c r="H28" s="3">
        <v>18855</v>
      </c>
      <c r="J28" s="3">
        <v>726661</v>
      </c>
      <c r="K28" s="6"/>
      <c r="L28" s="3">
        <v>1957508</v>
      </c>
      <c r="M28" s="6"/>
      <c r="N28" s="3">
        <v>1196677</v>
      </c>
      <c r="O28" s="6"/>
      <c r="P28" s="3">
        <v>4251456</v>
      </c>
      <c r="Q28" s="3"/>
    </row>
    <row r="29" spans="1:17">
      <c r="A29" s="3"/>
      <c r="B29" s="12">
        <v>65</v>
      </c>
      <c r="C29" s="11" t="s">
        <v>24</v>
      </c>
      <c r="D29" s="1" t="s">
        <v>15</v>
      </c>
      <c r="F29" s="3">
        <v>13</v>
      </c>
      <c r="H29" s="3">
        <v>42000</v>
      </c>
      <c r="J29" s="3">
        <v>544407</v>
      </c>
      <c r="K29" s="6"/>
      <c r="L29" s="3">
        <v>2432931</v>
      </c>
      <c r="M29" s="6"/>
      <c r="N29" s="3">
        <v>1086192</v>
      </c>
      <c r="O29" s="6"/>
      <c r="P29" s="3">
        <v>3431670</v>
      </c>
      <c r="Q29" s="3"/>
    </row>
    <row r="30" spans="1:17">
      <c r="A30" s="3"/>
      <c r="B30" s="12">
        <v>70</v>
      </c>
      <c r="C30" s="11" t="s">
        <v>24</v>
      </c>
      <c r="D30" s="1" t="s">
        <v>14</v>
      </c>
      <c r="F30" s="3">
        <v>28</v>
      </c>
      <c r="H30" s="3">
        <v>94200</v>
      </c>
      <c r="J30" s="3">
        <v>1276185</v>
      </c>
      <c r="K30" s="6"/>
      <c r="L30" s="3">
        <v>10663622</v>
      </c>
      <c r="M30" s="6"/>
      <c r="N30" s="3">
        <v>5541609</v>
      </c>
      <c r="O30" s="6"/>
      <c r="P30" s="3">
        <v>20500700</v>
      </c>
      <c r="Q30" s="3"/>
    </row>
    <row r="31" spans="1:17">
      <c r="A31" s="3"/>
      <c r="B31" s="12">
        <v>75</v>
      </c>
      <c r="C31" s="11" t="s">
        <v>24</v>
      </c>
      <c r="D31" s="1" t="s">
        <v>13</v>
      </c>
      <c r="F31" s="3">
        <v>6</v>
      </c>
      <c r="H31" s="3">
        <v>24000</v>
      </c>
      <c r="J31" s="3">
        <v>248190</v>
      </c>
      <c r="K31" s="6"/>
      <c r="L31" s="3">
        <v>1491071</v>
      </c>
      <c r="M31" s="6"/>
      <c r="N31" s="3">
        <v>798643</v>
      </c>
      <c r="O31" s="6"/>
      <c r="P31" s="3">
        <v>4755885</v>
      </c>
      <c r="Q31" s="3"/>
    </row>
    <row r="32" spans="1:17">
      <c r="A32" s="3"/>
      <c r="B32" s="12">
        <v>80</v>
      </c>
      <c r="C32" s="11" t="s">
        <v>24</v>
      </c>
      <c r="D32" s="1" t="s">
        <v>12</v>
      </c>
      <c r="F32" s="3">
        <v>7</v>
      </c>
      <c r="H32" s="3">
        <v>19650</v>
      </c>
      <c r="J32" s="3">
        <v>269952</v>
      </c>
      <c r="K32" s="6"/>
      <c r="L32" s="3">
        <v>2297084</v>
      </c>
      <c r="M32" s="6"/>
      <c r="N32" s="3">
        <v>2038762</v>
      </c>
      <c r="O32" s="6"/>
      <c r="P32" s="3">
        <v>4928939</v>
      </c>
      <c r="Q32" s="3"/>
    </row>
    <row r="33" spans="1:17">
      <c r="A33" s="3"/>
      <c r="B33" s="12">
        <v>85</v>
      </c>
      <c r="C33" s="11" t="s">
        <v>24</v>
      </c>
      <c r="D33" s="1" t="s">
        <v>11</v>
      </c>
      <c r="F33" s="3">
        <v>8</v>
      </c>
      <c r="H33" s="3">
        <v>4050</v>
      </c>
      <c r="J33" s="3">
        <v>882810</v>
      </c>
      <c r="K33" s="6"/>
      <c r="L33" s="3">
        <v>2718428</v>
      </c>
      <c r="M33" s="6"/>
      <c r="N33" s="3">
        <v>3842981</v>
      </c>
      <c r="O33" s="6"/>
      <c r="P33" s="3">
        <v>6500002</v>
      </c>
      <c r="Q33" s="3"/>
    </row>
    <row r="34" spans="1:17">
      <c r="A34" s="3"/>
      <c r="B34" s="12">
        <v>90</v>
      </c>
      <c r="C34" s="11" t="s">
        <v>24</v>
      </c>
      <c r="D34" s="1" t="s">
        <v>10</v>
      </c>
      <c r="F34" s="3">
        <v>1</v>
      </c>
      <c r="H34" s="3">
        <v>0</v>
      </c>
      <c r="J34" s="3">
        <v>30365</v>
      </c>
      <c r="K34" s="6"/>
      <c r="L34" s="3">
        <v>107901</v>
      </c>
      <c r="M34" s="6"/>
      <c r="N34" s="3">
        <v>9035</v>
      </c>
      <c r="O34" s="6"/>
      <c r="P34" s="3">
        <v>45319</v>
      </c>
      <c r="Q34" s="3"/>
    </row>
    <row r="35" spans="1:17">
      <c r="A35" s="3"/>
      <c r="B35" s="12">
        <v>95</v>
      </c>
      <c r="C35" s="11" t="s">
        <v>24</v>
      </c>
      <c r="D35" s="1" t="s">
        <v>9</v>
      </c>
      <c r="F35" s="3">
        <v>2</v>
      </c>
      <c r="H35" s="3">
        <v>6000</v>
      </c>
      <c r="J35" s="3">
        <v>58879</v>
      </c>
      <c r="K35" s="6"/>
      <c r="L35" s="3">
        <v>1837757</v>
      </c>
      <c r="M35" s="6"/>
      <c r="N35" s="3">
        <v>383486</v>
      </c>
      <c r="O35" s="6"/>
      <c r="P35" s="3">
        <v>1684107</v>
      </c>
      <c r="Q35" s="3"/>
    </row>
    <row r="36" spans="1:17">
      <c r="A36" s="7"/>
      <c r="B36" s="198" t="s">
        <v>8</v>
      </c>
      <c r="C36" s="198"/>
      <c r="D36" s="198"/>
      <c r="E36" s="10"/>
      <c r="F36" s="8">
        <v>14</v>
      </c>
      <c r="G36" s="10"/>
      <c r="H36" s="8">
        <v>79000</v>
      </c>
      <c r="I36" s="10"/>
      <c r="J36" s="8">
        <v>396893</v>
      </c>
      <c r="K36" s="9"/>
      <c r="L36" s="8">
        <v>4615106</v>
      </c>
      <c r="M36" s="9"/>
      <c r="N36" s="8">
        <v>3131772</v>
      </c>
      <c r="O36" s="9"/>
      <c r="P36" s="8">
        <v>8783791</v>
      </c>
      <c r="Q36" s="7"/>
    </row>
    <row r="37" spans="1:17">
      <c r="A37" s="3"/>
      <c r="B37" s="5" t="s">
        <v>7</v>
      </c>
      <c r="C37" s="4"/>
      <c r="D37" s="4"/>
      <c r="F37" s="3">
        <f>SUM(F21:F36)</f>
        <v>766</v>
      </c>
      <c r="H37" s="3">
        <f>SUM(H21:H36)</f>
        <v>1832744</v>
      </c>
      <c r="J37" s="3">
        <f>SUM(J21:J36)</f>
        <v>23254502</v>
      </c>
      <c r="K37" s="6"/>
      <c r="L37" s="3">
        <f>SUM(L21:L36)</f>
        <v>79441975</v>
      </c>
      <c r="M37" s="6"/>
      <c r="N37" s="3">
        <f>SUM(N21:N36)</f>
        <v>51790089</v>
      </c>
      <c r="O37" s="6"/>
      <c r="P37" s="3">
        <f>SUM(P21:P36)</f>
        <v>137311319</v>
      </c>
      <c r="Q37" s="3"/>
    </row>
    <row r="38" spans="1:17">
      <c r="A38" s="2"/>
      <c r="L38" s="2"/>
      <c r="P38" s="2"/>
      <c r="Q38" s="2"/>
    </row>
    <row r="39" spans="1:17">
      <c r="A39" s="3"/>
      <c r="B39" s="5" t="s">
        <v>6</v>
      </c>
      <c r="C39" s="4"/>
      <c r="F39" s="3">
        <v>26</v>
      </c>
      <c r="H39" s="3">
        <v>18210</v>
      </c>
      <c r="J39" s="3">
        <v>601630</v>
      </c>
      <c r="K39" s="6"/>
      <c r="L39" s="3">
        <v>28830903</v>
      </c>
      <c r="M39" s="6"/>
      <c r="N39" s="3">
        <v>18064706</v>
      </c>
      <c r="O39" s="6"/>
      <c r="P39" s="3">
        <v>84957944</v>
      </c>
      <c r="Q39" s="3"/>
    </row>
    <row r="40" spans="1:17">
      <c r="A40" s="2"/>
      <c r="L40" s="2"/>
      <c r="P40" s="2"/>
      <c r="Q40" s="2"/>
    </row>
    <row r="41" spans="1:17">
      <c r="A41" s="3"/>
      <c r="B41" s="5" t="s">
        <v>5</v>
      </c>
      <c r="C41" s="4"/>
      <c r="F41" s="3">
        <f>F19+F37+F39</f>
        <v>8339</v>
      </c>
      <c r="H41" s="3">
        <f>H19+H37+H39</f>
        <v>8807263</v>
      </c>
      <c r="J41" s="3">
        <f>J19+J37+J39</f>
        <v>129841514</v>
      </c>
      <c r="L41" s="3">
        <f>L19+L37+L39</f>
        <v>311989682</v>
      </c>
      <c r="N41" s="3">
        <f>N19+N37+N39</f>
        <v>169184428</v>
      </c>
      <c r="P41" s="3">
        <f>P19+P37+P39</f>
        <v>451634389</v>
      </c>
      <c r="Q41" s="3"/>
    </row>
    <row r="42" spans="1:17">
      <c r="A42" s="2"/>
      <c r="L42" s="2"/>
      <c r="Q42" s="2"/>
    </row>
    <row r="43" spans="1:17">
      <c r="A43" s="2"/>
      <c r="L43" s="2"/>
      <c r="Q43" s="2"/>
    </row>
    <row r="44" spans="1:17">
      <c r="A44" s="2"/>
      <c r="B44" s="1" t="s">
        <v>4</v>
      </c>
      <c r="L44" s="2"/>
      <c r="Q44" s="2"/>
    </row>
    <row r="45" spans="1:17">
      <c r="A45" s="2"/>
      <c r="L45" s="2"/>
      <c r="Q45" s="2"/>
    </row>
    <row r="46" spans="1:17">
      <c r="A46" s="2"/>
      <c r="L46" s="2"/>
      <c r="Q46" s="2"/>
    </row>
    <row r="47" spans="1:17">
      <c r="A47" s="2"/>
      <c r="L47" s="2"/>
      <c r="Q47" s="2"/>
    </row>
  </sheetData>
  <mergeCells count="5">
    <mergeCell ref="B36:D36"/>
    <mergeCell ref="P1:Q1"/>
    <mergeCell ref="B5:P5"/>
    <mergeCell ref="B6:P6"/>
    <mergeCell ref="B18:D18"/>
  </mergeCells>
  <printOptions horizontalCentered="1"/>
  <pageMargins left="0.75" right="0.75" top="1" bottom="1" header="0.5" footer="0.5"/>
  <pageSetup scale="7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Q47"/>
  <sheetViews>
    <sheetView zoomScaleNormal="100" workbookViewId="0">
      <selection activeCell="P1" sqref="P1:Q1"/>
    </sheetView>
  </sheetViews>
  <sheetFormatPr defaultRowHeight="12.75"/>
  <cols>
    <col min="1" max="1" width="2.85546875" style="1" customWidth="1"/>
    <col min="2" max="2" width="4.85546875" style="1" customWidth="1"/>
    <col min="3" max="3" width="1.42578125" style="1" customWidth="1"/>
    <col min="4" max="4" width="3" style="1" customWidth="1"/>
    <col min="5" max="5" width="5" style="1" customWidth="1"/>
    <col min="6" max="6" width="10.7109375" style="1" customWidth="1"/>
    <col min="7" max="7" width="5" style="1" customWidth="1"/>
    <col min="8" max="8" width="13.28515625" style="1" customWidth="1"/>
    <col min="9" max="9" width="5" style="1" customWidth="1"/>
    <col min="10" max="10" width="13.5703125" style="1" customWidth="1"/>
    <col min="11" max="11" width="5" style="1" customWidth="1"/>
    <col min="12" max="12" width="13.7109375" style="1" customWidth="1"/>
    <col min="13" max="13" width="5" style="1" customWidth="1"/>
    <col min="14" max="14" width="13.5703125" style="1" customWidth="1"/>
    <col min="15" max="15" width="5" style="1" customWidth="1"/>
    <col min="16" max="16" width="15" style="1" customWidth="1"/>
    <col min="17" max="17" width="2.85546875" style="1" customWidth="1"/>
    <col min="18" max="16384" width="9.140625" style="1"/>
  </cols>
  <sheetData>
    <row r="1" spans="1:17">
      <c r="L1" s="4"/>
      <c r="P1" s="200" t="s">
        <v>40</v>
      </c>
      <c r="Q1" s="200"/>
    </row>
    <row r="5" spans="1:17">
      <c r="A5" s="17"/>
      <c r="B5" s="199" t="s">
        <v>510</v>
      </c>
      <c r="C5" s="199"/>
      <c r="D5" s="199"/>
      <c r="E5" s="199"/>
      <c r="F5" s="199"/>
      <c r="G5" s="199"/>
      <c r="H5" s="199"/>
      <c r="I5" s="199"/>
      <c r="J5" s="199"/>
      <c r="K5" s="199"/>
      <c r="L5" s="199"/>
      <c r="M5" s="199"/>
      <c r="N5" s="199"/>
      <c r="O5" s="199"/>
      <c r="P5" s="199"/>
      <c r="Q5" s="17"/>
    </row>
    <row r="6" spans="1:17">
      <c r="A6" s="17"/>
      <c r="B6" s="200" t="s">
        <v>3</v>
      </c>
      <c r="C6" s="200"/>
      <c r="D6" s="200"/>
      <c r="E6" s="200"/>
      <c r="F6" s="200"/>
      <c r="G6" s="200"/>
      <c r="H6" s="200"/>
      <c r="I6" s="200"/>
      <c r="J6" s="200"/>
      <c r="K6" s="200"/>
      <c r="L6" s="200"/>
      <c r="M6" s="200"/>
      <c r="N6" s="200"/>
      <c r="O6" s="200"/>
      <c r="P6" s="200"/>
      <c r="Q6" s="17"/>
    </row>
    <row r="7" spans="1:17">
      <c r="A7" s="17"/>
      <c r="B7" s="18"/>
      <c r="C7" s="18"/>
      <c r="D7" s="17"/>
      <c r="E7" s="17"/>
      <c r="F7" s="18"/>
      <c r="G7" s="18"/>
      <c r="H7" s="18"/>
      <c r="I7" s="18"/>
      <c r="J7" s="18"/>
      <c r="K7" s="18"/>
      <c r="L7" s="17"/>
      <c r="M7" s="18"/>
      <c r="N7" s="11"/>
      <c r="O7" s="18"/>
      <c r="P7" s="11"/>
      <c r="Q7" s="17"/>
    </row>
    <row r="9" spans="1:17">
      <c r="H9" s="11" t="s">
        <v>31</v>
      </c>
    </row>
    <row r="10" spans="1:17">
      <c r="A10" s="11"/>
      <c r="C10" s="11" t="s">
        <v>34</v>
      </c>
      <c r="F10" s="11" t="s">
        <v>33</v>
      </c>
      <c r="H10" s="11" t="s">
        <v>35</v>
      </c>
      <c r="J10" s="11" t="s">
        <v>32</v>
      </c>
      <c r="K10" s="11"/>
      <c r="L10" s="11" t="s">
        <v>31</v>
      </c>
      <c r="M10" s="11"/>
      <c r="N10" s="11" t="s">
        <v>32</v>
      </c>
      <c r="O10" s="11"/>
      <c r="P10" s="11" t="s">
        <v>31</v>
      </c>
      <c r="Q10" s="11"/>
    </row>
    <row r="11" spans="1:17">
      <c r="A11" s="15"/>
      <c r="B11" s="16"/>
      <c r="C11" s="15" t="s">
        <v>28</v>
      </c>
      <c r="D11" s="16"/>
      <c r="E11" s="16"/>
      <c r="F11" s="15" t="s">
        <v>27</v>
      </c>
      <c r="G11" s="16"/>
      <c r="H11" s="15" t="s">
        <v>30</v>
      </c>
      <c r="I11" s="16"/>
      <c r="J11" s="15" t="s">
        <v>29</v>
      </c>
      <c r="K11" s="15"/>
      <c r="L11" s="15" t="s">
        <v>29</v>
      </c>
      <c r="M11" s="15"/>
      <c r="N11" s="15" t="s">
        <v>26</v>
      </c>
      <c r="O11" s="15"/>
      <c r="P11" s="15" t="s">
        <v>26</v>
      </c>
      <c r="Q11" s="15"/>
    </row>
    <row r="13" spans="1:17">
      <c r="A13" s="3"/>
      <c r="B13" s="4">
        <v>1</v>
      </c>
      <c r="C13" s="11" t="s">
        <v>24</v>
      </c>
      <c r="D13" s="14">
        <v>4</v>
      </c>
      <c r="F13" s="3">
        <v>239</v>
      </c>
      <c r="H13" s="3">
        <v>19145</v>
      </c>
      <c r="J13" s="3">
        <v>1514062</v>
      </c>
      <c r="K13" s="6"/>
      <c r="L13" s="3">
        <v>2386947</v>
      </c>
      <c r="M13" s="6"/>
      <c r="N13" s="3">
        <v>1012049</v>
      </c>
      <c r="O13" s="6"/>
      <c r="P13" s="3">
        <v>2387990</v>
      </c>
      <c r="Q13" s="3"/>
    </row>
    <row r="14" spans="1:17">
      <c r="A14" s="3"/>
      <c r="B14" s="12">
        <v>5</v>
      </c>
      <c r="C14" s="11" t="s">
        <v>24</v>
      </c>
      <c r="D14" s="14">
        <v>9</v>
      </c>
      <c r="F14" s="3">
        <v>219</v>
      </c>
      <c r="H14" s="3">
        <v>48150</v>
      </c>
      <c r="J14" s="3">
        <v>1462392</v>
      </c>
      <c r="K14" s="6"/>
      <c r="L14" s="3">
        <v>2993201</v>
      </c>
      <c r="M14" s="6"/>
      <c r="N14" s="3">
        <v>1152986</v>
      </c>
      <c r="O14" s="6"/>
      <c r="P14" s="3">
        <v>3015333</v>
      </c>
      <c r="Q14" s="3"/>
    </row>
    <row r="15" spans="1:17">
      <c r="A15" s="3"/>
      <c r="B15" s="12">
        <v>10</v>
      </c>
      <c r="C15" s="11" t="s">
        <v>24</v>
      </c>
      <c r="D15" s="14">
        <v>14</v>
      </c>
      <c r="F15" s="3">
        <v>174</v>
      </c>
      <c r="H15" s="3">
        <v>195350</v>
      </c>
      <c r="J15" s="3">
        <v>1485506</v>
      </c>
      <c r="K15" s="6"/>
      <c r="L15" s="3">
        <v>2923222</v>
      </c>
      <c r="M15" s="6"/>
      <c r="N15" s="3">
        <v>1185494</v>
      </c>
      <c r="O15" s="6"/>
      <c r="P15" s="3">
        <v>2600981</v>
      </c>
      <c r="Q15" s="3"/>
    </row>
    <row r="16" spans="1:17">
      <c r="A16" s="3"/>
      <c r="B16" s="12">
        <v>15</v>
      </c>
      <c r="C16" s="11" t="s">
        <v>24</v>
      </c>
      <c r="D16" s="14">
        <v>19</v>
      </c>
      <c r="F16" s="3">
        <v>141</v>
      </c>
      <c r="H16" s="3">
        <v>37500</v>
      </c>
      <c r="J16" s="3">
        <v>1252856</v>
      </c>
      <c r="K16" s="6"/>
      <c r="L16" s="3">
        <v>2615830</v>
      </c>
      <c r="M16" s="6"/>
      <c r="N16" s="3">
        <v>1244509</v>
      </c>
      <c r="O16" s="6"/>
      <c r="P16" s="3">
        <v>2515630</v>
      </c>
      <c r="Q16" s="3"/>
    </row>
    <row r="17" spans="1:17">
      <c r="A17" s="3"/>
      <c r="B17" s="12">
        <v>20</v>
      </c>
      <c r="C17" s="11" t="s">
        <v>24</v>
      </c>
      <c r="D17" s="14">
        <v>24</v>
      </c>
      <c r="F17" s="3">
        <v>23</v>
      </c>
      <c r="H17" s="3">
        <v>7250</v>
      </c>
      <c r="J17" s="3">
        <v>287798</v>
      </c>
      <c r="K17" s="6"/>
      <c r="L17" s="3">
        <v>745749</v>
      </c>
      <c r="M17" s="6"/>
      <c r="N17" s="3">
        <v>151571</v>
      </c>
      <c r="O17" s="6"/>
      <c r="P17" s="3">
        <v>446688</v>
      </c>
      <c r="Q17" s="3"/>
    </row>
    <row r="18" spans="1:17">
      <c r="A18" s="7"/>
      <c r="B18" s="198" t="s">
        <v>8</v>
      </c>
      <c r="C18" s="198"/>
      <c r="D18" s="198"/>
      <c r="E18" s="10"/>
      <c r="F18" s="8">
        <v>28</v>
      </c>
      <c r="G18" s="10"/>
      <c r="H18" s="8">
        <v>0</v>
      </c>
      <c r="I18" s="10"/>
      <c r="J18" s="8">
        <v>186459</v>
      </c>
      <c r="K18" s="9"/>
      <c r="L18" s="8">
        <v>442468</v>
      </c>
      <c r="M18" s="9"/>
      <c r="N18" s="8">
        <v>195295</v>
      </c>
      <c r="O18" s="9"/>
      <c r="P18" s="8">
        <v>322331</v>
      </c>
      <c r="Q18" s="7"/>
    </row>
    <row r="19" spans="1:17">
      <c r="A19" s="3"/>
      <c r="B19" s="5" t="s">
        <v>25</v>
      </c>
      <c r="C19" s="5"/>
      <c r="D19" s="5"/>
      <c r="E19" s="5"/>
      <c r="F19" s="3">
        <f>SUM(F13:F18)</f>
        <v>824</v>
      </c>
      <c r="H19" s="3">
        <f>SUM(H13:H18)</f>
        <v>307395</v>
      </c>
      <c r="J19" s="3">
        <f>SUM(J13:J18)</f>
        <v>6189073</v>
      </c>
      <c r="K19" s="6"/>
      <c r="L19" s="3">
        <f>SUM(L13:L18)</f>
        <v>12107417</v>
      </c>
      <c r="M19" s="6"/>
      <c r="N19" s="3">
        <f>SUM(N13:N18)</f>
        <v>4941904</v>
      </c>
      <c r="O19" s="6"/>
      <c r="P19" s="3">
        <f>SUM(P13:P18)</f>
        <v>11288953</v>
      </c>
      <c r="Q19" s="3"/>
    </row>
    <row r="20" spans="1:17">
      <c r="A20" s="3"/>
      <c r="F20" s="6"/>
      <c r="J20" s="3"/>
      <c r="K20" s="6"/>
      <c r="L20" s="3"/>
      <c r="M20" s="6"/>
      <c r="N20" s="3"/>
      <c r="O20" s="6"/>
      <c r="P20" s="3"/>
      <c r="Q20" s="3"/>
    </row>
    <row r="21" spans="1:17">
      <c r="A21" s="3"/>
      <c r="B21" s="13">
        <v>25</v>
      </c>
      <c r="C21" s="11" t="s">
        <v>24</v>
      </c>
      <c r="D21" s="1" t="s">
        <v>23</v>
      </c>
      <c r="F21" s="3">
        <v>14</v>
      </c>
      <c r="H21" s="3">
        <v>14160</v>
      </c>
      <c r="J21" s="3">
        <v>317827</v>
      </c>
      <c r="K21" s="6"/>
      <c r="L21" s="3">
        <v>644765</v>
      </c>
      <c r="M21" s="6"/>
      <c r="N21" s="3">
        <v>121495</v>
      </c>
      <c r="O21" s="6"/>
      <c r="P21" s="3">
        <v>396954</v>
      </c>
      <c r="Q21" s="3"/>
    </row>
    <row r="22" spans="1:17">
      <c r="A22" s="3"/>
      <c r="B22" s="12">
        <v>30</v>
      </c>
      <c r="C22" s="11" t="s">
        <v>24</v>
      </c>
      <c r="D22" s="1" t="s">
        <v>22</v>
      </c>
      <c r="F22" s="3">
        <v>7</v>
      </c>
      <c r="H22" s="3">
        <v>13000</v>
      </c>
      <c r="J22" s="3">
        <v>143192</v>
      </c>
      <c r="K22" s="6"/>
      <c r="L22" s="3">
        <v>513495</v>
      </c>
      <c r="M22" s="6"/>
      <c r="N22" s="3">
        <v>90237</v>
      </c>
      <c r="O22" s="6"/>
      <c r="P22" s="3">
        <v>503012</v>
      </c>
      <c r="Q22" s="3"/>
    </row>
    <row r="23" spans="1:17">
      <c r="A23" s="3"/>
      <c r="B23" s="12">
        <v>35</v>
      </c>
      <c r="C23" s="11" t="s">
        <v>24</v>
      </c>
      <c r="D23" s="1" t="s">
        <v>21</v>
      </c>
      <c r="F23" s="3">
        <v>5</v>
      </c>
      <c r="H23" s="3">
        <v>500</v>
      </c>
      <c r="J23" s="3">
        <v>88844</v>
      </c>
      <c r="K23" s="6"/>
      <c r="L23" s="3">
        <v>213917</v>
      </c>
      <c r="M23" s="6"/>
      <c r="N23" s="3">
        <v>39348</v>
      </c>
      <c r="O23" s="6"/>
      <c r="P23" s="3">
        <v>55668</v>
      </c>
      <c r="Q23" s="3"/>
    </row>
    <row r="24" spans="1:17">
      <c r="A24" s="3"/>
      <c r="B24" s="12">
        <v>40</v>
      </c>
      <c r="C24" s="11" t="s">
        <v>24</v>
      </c>
      <c r="D24" s="1" t="s">
        <v>20</v>
      </c>
      <c r="F24" s="3">
        <v>5</v>
      </c>
      <c r="H24" s="3">
        <v>0</v>
      </c>
      <c r="J24" s="3">
        <v>96134</v>
      </c>
      <c r="K24" s="6"/>
      <c r="L24" s="3">
        <v>196438</v>
      </c>
      <c r="M24" s="6"/>
      <c r="N24" s="3">
        <v>48824</v>
      </c>
      <c r="O24" s="6"/>
      <c r="P24" s="3">
        <v>167661</v>
      </c>
      <c r="Q24" s="3"/>
    </row>
    <row r="25" spans="1:17">
      <c r="A25" s="3"/>
      <c r="B25" s="12">
        <v>45</v>
      </c>
      <c r="C25" s="11" t="s">
        <v>24</v>
      </c>
      <c r="D25" s="1" t="s">
        <v>19</v>
      </c>
      <c r="F25" s="3">
        <v>1</v>
      </c>
      <c r="H25" s="3">
        <v>0</v>
      </c>
      <c r="J25" s="3">
        <v>24267</v>
      </c>
      <c r="K25" s="6"/>
      <c r="L25" s="3">
        <v>58703</v>
      </c>
      <c r="M25" s="6"/>
      <c r="N25" s="3">
        <v>10722</v>
      </c>
      <c r="O25" s="6"/>
      <c r="P25" s="3">
        <v>22199</v>
      </c>
      <c r="Q25" s="3"/>
    </row>
    <row r="26" spans="1:17">
      <c r="A26" s="3"/>
      <c r="B26" s="12">
        <v>50</v>
      </c>
      <c r="C26" s="11" t="s">
        <v>24</v>
      </c>
      <c r="D26" s="1" t="s">
        <v>18</v>
      </c>
      <c r="F26" s="3">
        <v>2</v>
      </c>
      <c r="H26" s="3">
        <v>6000</v>
      </c>
      <c r="J26" s="3">
        <v>78167</v>
      </c>
      <c r="K26" s="6"/>
      <c r="L26" s="3">
        <v>101330</v>
      </c>
      <c r="M26" s="6"/>
      <c r="N26" s="3">
        <v>62766</v>
      </c>
      <c r="O26" s="6"/>
      <c r="P26" s="3">
        <v>74565</v>
      </c>
      <c r="Q26" s="3"/>
    </row>
    <row r="27" spans="1:17">
      <c r="A27" s="3"/>
      <c r="B27" s="12">
        <v>55</v>
      </c>
      <c r="C27" s="11" t="s">
        <v>24</v>
      </c>
      <c r="D27" s="1" t="s">
        <v>17</v>
      </c>
      <c r="F27" s="3">
        <v>1</v>
      </c>
      <c r="H27" s="3">
        <v>0</v>
      </c>
      <c r="J27" s="3">
        <v>33327</v>
      </c>
      <c r="K27" s="6"/>
      <c r="L27" s="3">
        <v>82062</v>
      </c>
      <c r="M27" s="6"/>
      <c r="N27" s="3">
        <v>16313</v>
      </c>
      <c r="O27" s="6"/>
      <c r="P27" s="3">
        <v>38081</v>
      </c>
      <c r="Q27" s="3"/>
    </row>
    <row r="28" spans="1:17">
      <c r="A28" s="3"/>
      <c r="B28" s="12">
        <v>60</v>
      </c>
      <c r="C28" s="11" t="s">
        <v>24</v>
      </c>
      <c r="D28" s="1" t="s">
        <v>16</v>
      </c>
      <c r="F28" s="3">
        <v>1</v>
      </c>
      <c r="H28" s="3">
        <v>0</v>
      </c>
      <c r="J28" s="3">
        <v>139285</v>
      </c>
      <c r="K28" s="6"/>
      <c r="L28" s="3">
        <v>139285</v>
      </c>
      <c r="M28" s="6"/>
      <c r="N28" s="3">
        <v>23429</v>
      </c>
      <c r="O28" s="6"/>
      <c r="P28" s="3">
        <v>23429</v>
      </c>
      <c r="Q28" s="3"/>
    </row>
    <row r="29" spans="1:17">
      <c r="A29" s="3"/>
      <c r="B29" s="12">
        <v>65</v>
      </c>
      <c r="C29" s="11" t="s">
        <v>24</v>
      </c>
      <c r="D29" s="1" t="s">
        <v>15</v>
      </c>
      <c r="F29" s="3">
        <v>0</v>
      </c>
      <c r="H29" s="3">
        <v>0</v>
      </c>
      <c r="J29" s="3">
        <v>0</v>
      </c>
      <c r="K29" s="6"/>
      <c r="L29" s="3">
        <v>0</v>
      </c>
      <c r="M29" s="6"/>
      <c r="N29" s="3">
        <v>0</v>
      </c>
      <c r="O29" s="6"/>
      <c r="P29" s="3">
        <v>0</v>
      </c>
      <c r="Q29" s="3"/>
    </row>
    <row r="30" spans="1:17">
      <c r="A30" s="3"/>
      <c r="B30" s="12">
        <v>70</v>
      </c>
      <c r="C30" s="11" t="s">
        <v>24</v>
      </c>
      <c r="D30" s="1" t="s">
        <v>14</v>
      </c>
      <c r="F30" s="3">
        <v>1</v>
      </c>
      <c r="H30" s="3">
        <v>0</v>
      </c>
      <c r="J30" s="3">
        <v>73295</v>
      </c>
      <c r="K30" s="6"/>
      <c r="L30" s="3">
        <v>130143</v>
      </c>
      <c r="M30" s="6"/>
      <c r="N30" s="3">
        <v>13430</v>
      </c>
      <c r="O30" s="6"/>
      <c r="P30" s="3">
        <v>23550</v>
      </c>
      <c r="Q30" s="3"/>
    </row>
    <row r="31" spans="1:17">
      <c r="A31" s="3"/>
      <c r="B31" s="12">
        <v>75</v>
      </c>
      <c r="C31" s="11" t="s">
        <v>24</v>
      </c>
      <c r="D31" s="1" t="s">
        <v>13</v>
      </c>
      <c r="F31" s="3">
        <v>1</v>
      </c>
      <c r="H31" s="3">
        <v>0</v>
      </c>
      <c r="J31" s="3">
        <v>100515</v>
      </c>
      <c r="K31" s="6"/>
      <c r="L31" s="3">
        <v>100515</v>
      </c>
      <c r="M31" s="6"/>
      <c r="N31" s="3">
        <v>12658</v>
      </c>
      <c r="O31" s="6"/>
      <c r="P31" s="3">
        <v>12658</v>
      </c>
      <c r="Q31" s="3"/>
    </row>
    <row r="32" spans="1:17">
      <c r="A32" s="3"/>
      <c r="B32" s="12">
        <v>80</v>
      </c>
      <c r="C32" s="11" t="s">
        <v>24</v>
      </c>
      <c r="D32" s="1" t="s">
        <v>12</v>
      </c>
      <c r="F32" s="3">
        <v>0</v>
      </c>
      <c r="H32" s="3">
        <v>0</v>
      </c>
      <c r="J32" s="3">
        <v>0</v>
      </c>
      <c r="K32" s="6"/>
      <c r="L32" s="3">
        <v>0</v>
      </c>
      <c r="M32" s="6"/>
      <c r="N32" s="3">
        <v>0</v>
      </c>
      <c r="O32" s="6"/>
      <c r="P32" s="3">
        <v>0</v>
      </c>
      <c r="Q32" s="3"/>
    </row>
    <row r="33" spans="1:17">
      <c r="A33" s="3"/>
      <c r="B33" s="12">
        <v>85</v>
      </c>
      <c r="C33" s="11" t="s">
        <v>24</v>
      </c>
      <c r="D33" s="1" t="s">
        <v>11</v>
      </c>
      <c r="F33" s="3">
        <v>0</v>
      </c>
      <c r="H33" s="3">
        <v>0</v>
      </c>
      <c r="J33" s="3">
        <v>0</v>
      </c>
      <c r="K33" s="6"/>
      <c r="L33" s="3">
        <v>0</v>
      </c>
      <c r="M33" s="6"/>
      <c r="N33" s="3">
        <v>0</v>
      </c>
      <c r="O33" s="6"/>
      <c r="P33" s="3">
        <v>0</v>
      </c>
      <c r="Q33" s="3"/>
    </row>
    <row r="34" spans="1:17">
      <c r="A34" s="3"/>
      <c r="B34" s="12">
        <v>90</v>
      </c>
      <c r="C34" s="11" t="s">
        <v>24</v>
      </c>
      <c r="D34" s="1" t="s">
        <v>10</v>
      </c>
      <c r="F34" s="3">
        <v>0</v>
      </c>
      <c r="H34" s="3">
        <v>0</v>
      </c>
      <c r="J34" s="3">
        <v>0</v>
      </c>
      <c r="K34" s="6"/>
      <c r="L34" s="3">
        <v>0</v>
      </c>
      <c r="M34" s="6"/>
      <c r="N34" s="3">
        <v>0</v>
      </c>
      <c r="O34" s="6"/>
      <c r="P34" s="3">
        <v>0</v>
      </c>
      <c r="Q34" s="3"/>
    </row>
    <row r="35" spans="1:17">
      <c r="A35" s="3"/>
      <c r="B35" s="12">
        <v>95</v>
      </c>
      <c r="C35" s="11" t="s">
        <v>24</v>
      </c>
      <c r="D35" s="1" t="s">
        <v>9</v>
      </c>
      <c r="F35" s="3">
        <v>0</v>
      </c>
      <c r="H35" s="3">
        <v>0</v>
      </c>
      <c r="J35" s="3">
        <v>0</v>
      </c>
      <c r="K35" s="6"/>
      <c r="L35" s="3">
        <v>0</v>
      </c>
      <c r="M35" s="6"/>
      <c r="N35" s="3">
        <v>0</v>
      </c>
      <c r="O35" s="6"/>
      <c r="P35" s="3">
        <v>0</v>
      </c>
      <c r="Q35" s="3"/>
    </row>
    <row r="36" spans="1:17">
      <c r="A36" s="7"/>
      <c r="B36" s="198" t="s">
        <v>8</v>
      </c>
      <c r="C36" s="198"/>
      <c r="D36" s="198"/>
      <c r="E36" s="10"/>
      <c r="F36" s="8">
        <v>0</v>
      </c>
      <c r="G36" s="10"/>
      <c r="H36" s="8">
        <v>0</v>
      </c>
      <c r="I36" s="10"/>
      <c r="J36" s="8">
        <v>0</v>
      </c>
      <c r="K36" s="9"/>
      <c r="L36" s="8">
        <v>0</v>
      </c>
      <c r="M36" s="9"/>
      <c r="N36" s="8">
        <v>0</v>
      </c>
      <c r="O36" s="9"/>
      <c r="P36" s="8">
        <v>0</v>
      </c>
      <c r="Q36" s="7"/>
    </row>
    <row r="37" spans="1:17">
      <c r="A37" s="3"/>
      <c r="B37" s="5" t="s">
        <v>7</v>
      </c>
      <c r="C37" s="4"/>
      <c r="D37" s="4"/>
      <c r="F37" s="3">
        <f>SUM(F21:F36)</f>
        <v>38</v>
      </c>
      <c r="H37" s="3">
        <f>SUM(H21:H36)</f>
        <v>33660</v>
      </c>
      <c r="J37" s="3">
        <f>SUM(J21:J36)</f>
        <v>1094853</v>
      </c>
      <c r="K37" s="6"/>
      <c r="L37" s="3">
        <f>SUM(L21:L36)</f>
        <v>2180653</v>
      </c>
      <c r="M37" s="6"/>
      <c r="N37" s="3">
        <f>SUM(N21:N36)</f>
        <v>439222</v>
      </c>
      <c r="O37" s="6"/>
      <c r="P37" s="3">
        <f>SUM(P21:P36)</f>
        <v>1317777</v>
      </c>
      <c r="Q37" s="3"/>
    </row>
    <row r="38" spans="1:17">
      <c r="A38" s="2"/>
      <c r="L38" s="2"/>
      <c r="P38" s="2"/>
      <c r="Q38" s="2"/>
    </row>
    <row r="39" spans="1:17">
      <c r="A39" s="3"/>
      <c r="B39" s="5" t="s">
        <v>6</v>
      </c>
      <c r="C39" s="4"/>
      <c r="F39" s="3">
        <v>0</v>
      </c>
      <c r="H39" s="3">
        <v>0</v>
      </c>
      <c r="J39" s="3">
        <v>0</v>
      </c>
      <c r="K39" s="6"/>
      <c r="L39" s="3">
        <v>0</v>
      </c>
      <c r="M39" s="6"/>
      <c r="N39" s="3">
        <v>0</v>
      </c>
      <c r="O39" s="6"/>
      <c r="P39" s="3">
        <v>0</v>
      </c>
      <c r="Q39" s="3"/>
    </row>
    <row r="40" spans="1:17">
      <c r="A40" s="2"/>
      <c r="L40" s="2"/>
      <c r="P40" s="2"/>
      <c r="Q40" s="2"/>
    </row>
    <row r="41" spans="1:17">
      <c r="A41" s="3"/>
      <c r="B41" s="5" t="s">
        <v>5</v>
      </c>
      <c r="C41" s="4"/>
      <c r="F41" s="3">
        <f>F19+F37+F39</f>
        <v>862</v>
      </c>
      <c r="H41" s="3">
        <f>H19+H37+H39</f>
        <v>341055</v>
      </c>
      <c r="J41" s="3">
        <f>J19+J37+J39</f>
        <v>7283926</v>
      </c>
      <c r="L41" s="3">
        <f>L19+L37+L39</f>
        <v>14288070</v>
      </c>
      <c r="N41" s="3">
        <f>N19+N37+N39</f>
        <v>5381126</v>
      </c>
      <c r="P41" s="3">
        <f>P19+P37+P39</f>
        <v>12606730</v>
      </c>
      <c r="Q41" s="3"/>
    </row>
    <row r="42" spans="1:17">
      <c r="A42" s="2"/>
      <c r="L42" s="2"/>
      <c r="Q42" s="2"/>
    </row>
    <row r="43" spans="1:17">
      <c r="A43" s="2"/>
      <c r="L43" s="2"/>
      <c r="Q43" s="2"/>
    </row>
    <row r="44" spans="1:17">
      <c r="A44" s="2"/>
      <c r="B44" s="1" t="s">
        <v>4</v>
      </c>
      <c r="L44" s="2"/>
      <c r="Q44" s="2"/>
    </row>
    <row r="45" spans="1:17">
      <c r="A45" s="2"/>
      <c r="L45" s="2"/>
      <c r="Q45" s="2"/>
    </row>
    <row r="46" spans="1:17">
      <c r="A46" s="2"/>
      <c r="L46" s="2"/>
      <c r="Q46" s="2"/>
    </row>
    <row r="47" spans="1:17">
      <c r="A47" s="2"/>
      <c r="L47" s="2"/>
      <c r="Q47" s="2"/>
    </row>
  </sheetData>
  <mergeCells count="5">
    <mergeCell ref="B36:D36"/>
    <mergeCell ref="P1:Q1"/>
    <mergeCell ref="B5:P5"/>
    <mergeCell ref="B6:P6"/>
    <mergeCell ref="B18:D18"/>
  </mergeCells>
  <printOptions horizontalCentered="1"/>
  <pageMargins left="0.75" right="0.75" top="1" bottom="1" header="0.5" footer="0.5"/>
  <pageSetup scale="71"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Q47"/>
  <sheetViews>
    <sheetView topLeftCell="D1" zoomScaleNormal="100" workbookViewId="0">
      <selection activeCell="P1" sqref="P1:Q1"/>
    </sheetView>
  </sheetViews>
  <sheetFormatPr defaultRowHeight="12.75"/>
  <cols>
    <col min="1" max="1" width="2.85546875" style="1" customWidth="1"/>
    <col min="2" max="2" width="4.85546875" style="1" customWidth="1"/>
    <col min="3" max="3" width="1.42578125" style="1" customWidth="1"/>
    <col min="4" max="4" width="3" style="1" customWidth="1"/>
    <col min="5" max="5" width="5" style="1" customWidth="1"/>
    <col min="6" max="6" width="10.7109375" style="1" customWidth="1"/>
    <col min="7" max="7" width="5" style="1" customWidth="1"/>
    <col min="8" max="8" width="13.28515625" style="1" customWidth="1"/>
    <col min="9" max="9" width="5" style="1" customWidth="1"/>
    <col min="10" max="10" width="13.5703125" style="1" customWidth="1"/>
    <col min="11" max="11" width="5" style="1" customWidth="1"/>
    <col min="12" max="12" width="13.7109375" style="1" bestFit="1" customWidth="1"/>
    <col min="13" max="13" width="5" style="1" customWidth="1"/>
    <col min="14" max="14" width="13.5703125" style="1" customWidth="1"/>
    <col min="15" max="15" width="5" style="1" customWidth="1"/>
    <col min="16" max="16" width="15" style="1" customWidth="1"/>
    <col min="17" max="17" width="2.85546875" style="1" customWidth="1"/>
    <col min="18" max="16384" width="9.140625" style="1"/>
  </cols>
  <sheetData>
    <row r="1" spans="1:17">
      <c r="L1" s="4"/>
      <c r="P1" s="200" t="s">
        <v>41</v>
      </c>
      <c r="Q1" s="200"/>
    </row>
    <row r="5" spans="1:17">
      <c r="A5" s="17"/>
      <c r="B5" s="199" t="s">
        <v>510</v>
      </c>
      <c r="C5" s="199"/>
      <c r="D5" s="199"/>
      <c r="E5" s="199"/>
      <c r="F5" s="199"/>
      <c r="G5" s="199"/>
      <c r="H5" s="199"/>
      <c r="I5" s="199"/>
      <c r="J5" s="199"/>
      <c r="K5" s="199"/>
      <c r="L5" s="199"/>
      <c r="M5" s="199"/>
      <c r="N5" s="199"/>
      <c r="O5" s="199"/>
      <c r="P5" s="199"/>
      <c r="Q5" s="17"/>
    </row>
    <row r="6" spans="1:17">
      <c r="A6" s="17"/>
      <c r="B6" s="200" t="s">
        <v>46</v>
      </c>
      <c r="C6" s="200"/>
      <c r="D6" s="200"/>
      <c r="E6" s="200"/>
      <c r="F6" s="200"/>
      <c r="G6" s="200"/>
      <c r="H6" s="200"/>
      <c r="I6" s="200"/>
      <c r="J6" s="200"/>
      <c r="K6" s="200"/>
      <c r="L6" s="200"/>
      <c r="M6" s="200"/>
      <c r="N6" s="200"/>
      <c r="O6" s="200"/>
      <c r="P6" s="200"/>
      <c r="Q6" s="17"/>
    </row>
    <row r="7" spans="1:17">
      <c r="A7" s="17"/>
      <c r="B7" s="18"/>
      <c r="C7" s="18"/>
      <c r="D7" s="17"/>
      <c r="E7" s="17"/>
      <c r="F7" s="18"/>
      <c r="G7" s="18"/>
      <c r="H7" s="18"/>
      <c r="I7" s="18"/>
      <c r="J7" s="18"/>
      <c r="K7" s="18"/>
      <c r="L7" s="17"/>
      <c r="M7" s="18"/>
      <c r="N7" s="11"/>
      <c r="O7" s="18"/>
      <c r="P7" s="11"/>
      <c r="Q7" s="17"/>
    </row>
    <row r="9" spans="1:17">
      <c r="H9" s="11" t="s">
        <v>31</v>
      </c>
    </row>
    <row r="10" spans="1:17">
      <c r="A10" s="11"/>
      <c r="C10" s="11" t="s">
        <v>34</v>
      </c>
      <c r="F10" s="11" t="s">
        <v>33</v>
      </c>
      <c r="H10" s="11" t="s">
        <v>35</v>
      </c>
      <c r="J10" s="11" t="s">
        <v>32</v>
      </c>
      <c r="K10" s="11"/>
      <c r="L10" s="11" t="s">
        <v>31</v>
      </c>
      <c r="M10" s="11"/>
      <c r="N10" s="11" t="s">
        <v>32</v>
      </c>
      <c r="O10" s="11"/>
      <c r="P10" s="11" t="s">
        <v>31</v>
      </c>
      <c r="Q10" s="11"/>
    </row>
    <row r="11" spans="1:17">
      <c r="A11" s="15"/>
      <c r="B11" s="16"/>
      <c r="C11" s="15" t="s">
        <v>28</v>
      </c>
      <c r="D11" s="16"/>
      <c r="E11" s="16"/>
      <c r="F11" s="15" t="s">
        <v>27</v>
      </c>
      <c r="G11" s="16"/>
      <c r="H11" s="15" t="s">
        <v>30</v>
      </c>
      <c r="I11" s="16"/>
      <c r="J11" s="15" t="s">
        <v>29</v>
      </c>
      <c r="K11" s="15"/>
      <c r="L11" s="15" t="s">
        <v>29</v>
      </c>
      <c r="M11" s="15"/>
      <c r="N11" s="15" t="s">
        <v>26</v>
      </c>
      <c r="O11" s="15"/>
      <c r="P11" s="15" t="s">
        <v>26</v>
      </c>
      <c r="Q11" s="15"/>
    </row>
    <row r="13" spans="1:17">
      <c r="A13" s="3"/>
      <c r="B13" s="4">
        <v>1</v>
      </c>
      <c r="C13" s="11" t="s">
        <v>24</v>
      </c>
      <c r="D13" s="14">
        <v>4</v>
      </c>
      <c r="F13" s="3">
        <v>844</v>
      </c>
      <c r="H13" s="3">
        <v>274436</v>
      </c>
      <c r="J13" s="3">
        <v>5337983</v>
      </c>
      <c r="K13" s="6"/>
      <c r="L13" s="3">
        <v>9386496</v>
      </c>
      <c r="M13" s="6"/>
      <c r="N13" s="3">
        <v>4281490</v>
      </c>
      <c r="O13" s="6"/>
      <c r="P13" s="3">
        <v>10768211</v>
      </c>
      <c r="Q13" s="3"/>
    </row>
    <row r="14" spans="1:17">
      <c r="A14" s="3"/>
      <c r="B14" s="12">
        <v>5</v>
      </c>
      <c r="C14" s="11" t="s">
        <v>24</v>
      </c>
      <c r="D14" s="14">
        <v>9</v>
      </c>
      <c r="F14" s="3">
        <v>978</v>
      </c>
      <c r="H14" s="3">
        <v>325816</v>
      </c>
      <c r="J14" s="3">
        <v>7551318</v>
      </c>
      <c r="K14" s="6"/>
      <c r="L14" s="3">
        <v>16124182</v>
      </c>
      <c r="M14" s="6"/>
      <c r="N14" s="3">
        <v>6295521</v>
      </c>
      <c r="O14" s="6"/>
      <c r="P14" s="3">
        <v>17710332</v>
      </c>
      <c r="Q14" s="3"/>
    </row>
    <row r="15" spans="1:17">
      <c r="A15" s="3"/>
      <c r="B15" s="12">
        <v>10</v>
      </c>
      <c r="C15" s="11" t="s">
        <v>24</v>
      </c>
      <c r="D15" s="14">
        <v>14</v>
      </c>
      <c r="F15" s="3">
        <v>799</v>
      </c>
      <c r="H15" s="3">
        <v>1076336</v>
      </c>
      <c r="J15" s="3">
        <v>8398961</v>
      </c>
      <c r="K15" s="6"/>
      <c r="L15" s="3">
        <v>18463436</v>
      </c>
      <c r="M15" s="6"/>
      <c r="N15" s="3">
        <v>5866969</v>
      </c>
      <c r="O15" s="6"/>
      <c r="P15" s="3">
        <v>17402754</v>
      </c>
      <c r="Q15" s="3"/>
    </row>
    <row r="16" spans="1:17">
      <c r="A16" s="3"/>
      <c r="B16" s="12">
        <v>15</v>
      </c>
      <c r="C16" s="11" t="s">
        <v>24</v>
      </c>
      <c r="D16" s="14">
        <v>19</v>
      </c>
      <c r="F16" s="3">
        <v>283</v>
      </c>
      <c r="H16" s="3">
        <v>291399</v>
      </c>
      <c r="J16" s="3">
        <v>3826491</v>
      </c>
      <c r="K16" s="6"/>
      <c r="L16" s="3">
        <v>8617667</v>
      </c>
      <c r="M16" s="6"/>
      <c r="N16" s="3">
        <v>2447102</v>
      </c>
      <c r="O16" s="6"/>
      <c r="P16" s="3">
        <v>7335020</v>
      </c>
      <c r="Q16" s="3"/>
    </row>
    <row r="17" spans="1:17">
      <c r="A17" s="3"/>
      <c r="B17" s="12">
        <v>20</v>
      </c>
      <c r="C17" s="11" t="s">
        <v>24</v>
      </c>
      <c r="D17" s="14">
        <v>24</v>
      </c>
      <c r="F17" s="3">
        <v>120</v>
      </c>
      <c r="H17" s="3">
        <v>137112</v>
      </c>
      <c r="J17" s="3">
        <v>1937477</v>
      </c>
      <c r="K17" s="6"/>
      <c r="L17" s="3">
        <v>4442320</v>
      </c>
      <c r="M17" s="6"/>
      <c r="N17" s="3">
        <v>1155652</v>
      </c>
      <c r="O17" s="6"/>
      <c r="P17" s="3">
        <v>3337549</v>
      </c>
      <c r="Q17" s="3"/>
    </row>
    <row r="18" spans="1:17">
      <c r="A18" s="7"/>
      <c r="B18" s="198" t="s">
        <v>8</v>
      </c>
      <c r="C18" s="198"/>
      <c r="D18" s="198"/>
      <c r="E18" s="10"/>
      <c r="F18" s="8">
        <v>27</v>
      </c>
      <c r="G18" s="10"/>
      <c r="H18" s="8">
        <v>7529</v>
      </c>
      <c r="I18" s="10"/>
      <c r="J18" s="8">
        <v>523558</v>
      </c>
      <c r="K18" s="9"/>
      <c r="L18" s="8">
        <v>1081863</v>
      </c>
      <c r="M18" s="9"/>
      <c r="N18" s="8">
        <v>194587</v>
      </c>
      <c r="O18" s="9"/>
      <c r="P18" s="8">
        <v>571507</v>
      </c>
      <c r="Q18" s="7"/>
    </row>
    <row r="19" spans="1:17">
      <c r="A19" s="3"/>
      <c r="B19" s="5" t="s">
        <v>25</v>
      </c>
      <c r="C19" s="5"/>
      <c r="D19" s="5"/>
      <c r="E19" s="5"/>
      <c r="F19" s="3">
        <f>SUM(F13:F18)</f>
        <v>3051</v>
      </c>
      <c r="H19" s="3">
        <f>SUM(H13:H18)</f>
        <v>2112628</v>
      </c>
      <c r="J19" s="3">
        <f>SUM(J13:J18)</f>
        <v>27575788</v>
      </c>
      <c r="K19" s="6"/>
      <c r="L19" s="3">
        <f>SUM(L13:L18)</f>
        <v>58115964</v>
      </c>
      <c r="M19" s="6"/>
      <c r="N19" s="3">
        <f>SUM(N13:N18)</f>
        <v>20241321</v>
      </c>
      <c r="O19" s="6"/>
      <c r="P19" s="3">
        <f>SUM(P13:P18)</f>
        <v>57125373</v>
      </c>
      <c r="Q19" s="3"/>
    </row>
    <row r="20" spans="1:17">
      <c r="A20" s="3"/>
      <c r="F20" s="6"/>
      <c r="J20" s="3"/>
      <c r="K20" s="6"/>
      <c r="L20" s="3"/>
      <c r="M20" s="6"/>
      <c r="N20" s="3"/>
      <c r="O20" s="6"/>
      <c r="P20" s="3"/>
      <c r="Q20" s="3"/>
    </row>
    <row r="21" spans="1:17">
      <c r="A21" s="3"/>
      <c r="B21" s="13">
        <v>25</v>
      </c>
      <c r="C21" s="11" t="s">
        <v>24</v>
      </c>
      <c r="D21" s="1" t="s">
        <v>23</v>
      </c>
      <c r="F21" s="3">
        <v>55</v>
      </c>
      <c r="H21" s="3">
        <v>108600</v>
      </c>
      <c r="J21" s="3">
        <v>971646</v>
      </c>
      <c r="K21" s="6"/>
      <c r="L21" s="3">
        <v>2424724</v>
      </c>
      <c r="M21" s="6"/>
      <c r="N21" s="3">
        <v>645445</v>
      </c>
      <c r="O21" s="6"/>
      <c r="P21" s="3">
        <v>1963369</v>
      </c>
      <c r="Q21" s="3"/>
    </row>
    <row r="22" spans="1:17">
      <c r="A22" s="3"/>
      <c r="B22" s="12">
        <v>30</v>
      </c>
      <c r="C22" s="11" t="s">
        <v>24</v>
      </c>
      <c r="D22" s="1" t="s">
        <v>22</v>
      </c>
      <c r="F22" s="3">
        <v>25</v>
      </c>
      <c r="H22" s="3">
        <v>30000</v>
      </c>
      <c r="J22" s="3">
        <v>338904</v>
      </c>
      <c r="K22" s="6"/>
      <c r="L22" s="3">
        <v>1242589</v>
      </c>
      <c r="M22" s="6"/>
      <c r="N22" s="3">
        <v>215264</v>
      </c>
      <c r="O22" s="6"/>
      <c r="P22" s="3">
        <v>963900</v>
      </c>
      <c r="Q22" s="3"/>
    </row>
    <row r="23" spans="1:17">
      <c r="A23" s="3"/>
      <c r="B23" s="12">
        <v>35</v>
      </c>
      <c r="C23" s="11" t="s">
        <v>24</v>
      </c>
      <c r="D23" s="1" t="s">
        <v>21</v>
      </c>
      <c r="F23" s="3">
        <v>17</v>
      </c>
      <c r="H23" s="3">
        <v>36000</v>
      </c>
      <c r="J23" s="3">
        <v>317592</v>
      </c>
      <c r="K23" s="6"/>
      <c r="L23" s="3">
        <v>918843</v>
      </c>
      <c r="M23" s="6"/>
      <c r="N23" s="3">
        <v>169744</v>
      </c>
      <c r="O23" s="6"/>
      <c r="P23" s="3">
        <v>625612</v>
      </c>
      <c r="Q23" s="3"/>
    </row>
    <row r="24" spans="1:17">
      <c r="A24" s="3"/>
      <c r="B24" s="12">
        <v>40</v>
      </c>
      <c r="C24" s="11" t="s">
        <v>24</v>
      </c>
      <c r="D24" s="1" t="s">
        <v>20</v>
      </c>
      <c r="F24" s="3">
        <v>7</v>
      </c>
      <c r="H24" s="3">
        <v>25000</v>
      </c>
      <c r="J24" s="3">
        <v>130966</v>
      </c>
      <c r="K24" s="6"/>
      <c r="L24" s="3">
        <v>533848</v>
      </c>
      <c r="M24" s="6"/>
      <c r="N24" s="3">
        <v>186190</v>
      </c>
      <c r="O24" s="6"/>
      <c r="P24" s="3">
        <v>422573</v>
      </c>
      <c r="Q24" s="3"/>
    </row>
    <row r="25" spans="1:17">
      <c r="A25" s="3"/>
      <c r="B25" s="12">
        <v>45</v>
      </c>
      <c r="C25" s="11" t="s">
        <v>24</v>
      </c>
      <c r="D25" s="1" t="s">
        <v>19</v>
      </c>
      <c r="F25" s="3">
        <v>2</v>
      </c>
      <c r="H25" s="3">
        <v>0</v>
      </c>
      <c r="J25" s="3">
        <v>84073</v>
      </c>
      <c r="K25" s="6"/>
      <c r="L25" s="3">
        <v>198357</v>
      </c>
      <c r="M25" s="6"/>
      <c r="N25" s="3">
        <v>18532</v>
      </c>
      <c r="O25" s="6"/>
      <c r="P25" s="3">
        <v>91783</v>
      </c>
      <c r="Q25" s="3"/>
    </row>
    <row r="26" spans="1:17">
      <c r="A26" s="3"/>
      <c r="B26" s="12">
        <v>50</v>
      </c>
      <c r="C26" s="11" t="s">
        <v>24</v>
      </c>
      <c r="D26" s="1" t="s">
        <v>18</v>
      </c>
      <c r="F26" s="3">
        <v>2</v>
      </c>
      <c r="H26" s="3">
        <v>6000</v>
      </c>
      <c r="J26" s="3">
        <v>63498</v>
      </c>
      <c r="K26" s="6"/>
      <c r="L26" s="3">
        <v>181068</v>
      </c>
      <c r="M26" s="6"/>
      <c r="N26" s="3">
        <v>32252</v>
      </c>
      <c r="O26" s="6"/>
      <c r="P26" s="3">
        <v>245254</v>
      </c>
      <c r="Q26" s="3"/>
    </row>
    <row r="27" spans="1:17">
      <c r="A27" s="3"/>
      <c r="B27" s="12">
        <v>55</v>
      </c>
      <c r="C27" s="11" t="s">
        <v>24</v>
      </c>
      <c r="D27" s="1" t="s">
        <v>17</v>
      </c>
      <c r="F27" s="3">
        <v>2</v>
      </c>
      <c r="H27" s="3">
        <v>0</v>
      </c>
      <c r="J27" s="3">
        <v>79044</v>
      </c>
      <c r="K27" s="6"/>
      <c r="L27" s="3">
        <v>126130</v>
      </c>
      <c r="M27" s="6"/>
      <c r="N27" s="3">
        <v>31334</v>
      </c>
      <c r="O27" s="6"/>
      <c r="P27" s="3">
        <v>46486</v>
      </c>
      <c r="Q27" s="3"/>
    </row>
    <row r="28" spans="1:17">
      <c r="A28" s="3"/>
      <c r="B28" s="12">
        <v>60</v>
      </c>
      <c r="C28" s="11" t="s">
        <v>24</v>
      </c>
      <c r="D28" s="1" t="s">
        <v>16</v>
      </c>
      <c r="F28" s="3">
        <v>2</v>
      </c>
      <c r="H28" s="3">
        <v>0</v>
      </c>
      <c r="J28" s="3">
        <v>32476</v>
      </c>
      <c r="K28" s="6"/>
      <c r="L28" s="3">
        <v>241895</v>
      </c>
      <c r="M28" s="6"/>
      <c r="N28" s="3">
        <v>23788</v>
      </c>
      <c r="O28" s="6"/>
      <c r="P28" s="3">
        <v>288703</v>
      </c>
      <c r="Q28" s="3"/>
    </row>
    <row r="29" spans="1:17">
      <c r="A29" s="3"/>
      <c r="B29" s="12">
        <v>65</v>
      </c>
      <c r="C29" s="11" t="s">
        <v>24</v>
      </c>
      <c r="D29" s="1" t="s">
        <v>15</v>
      </c>
      <c r="F29" s="3">
        <v>1</v>
      </c>
      <c r="H29" s="3">
        <v>6000</v>
      </c>
      <c r="J29" s="3">
        <v>0</v>
      </c>
      <c r="K29" s="6"/>
      <c r="L29" s="3">
        <v>302397</v>
      </c>
      <c r="M29" s="6"/>
      <c r="N29" s="3">
        <v>1493</v>
      </c>
      <c r="O29" s="6"/>
      <c r="P29" s="3">
        <v>112646</v>
      </c>
      <c r="Q29" s="3"/>
    </row>
    <row r="30" spans="1:17">
      <c r="A30" s="3"/>
      <c r="B30" s="12">
        <v>70</v>
      </c>
      <c r="C30" s="11" t="s">
        <v>24</v>
      </c>
      <c r="D30" s="1" t="s">
        <v>14</v>
      </c>
      <c r="F30" s="3">
        <v>0</v>
      </c>
      <c r="H30" s="3">
        <v>0</v>
      </c>
      <c r="J30" s="3">
        <v>0</v>
      </c>
      <c r="K30" s="6"/>
      <c r="L30" s="3">
        <v>0</v>
      </c>
      <c r="M30" s="6"/>
      <c r="N30" s="3">
        <v>0</v>
      </c>
      <c r="O30" s="6"/>
      <c r="P30" s="3">
        <v>0</v>
      </c>
      <c r="Q30" s="3"/>
    </row>
    <row r="31" spans="1:17">
      <c r="A31" s="3"/>
      <c r="B31" s="12">
        <v>75</v>
      </c>
      <c r="C31" s="11" t="s">
        <v>24</v>
      </c>
      <c r="D31" s="1" t="s">
        <v>13</v>
      </c>
      <c r="F31" s="3">
        <v>0</v>
      </c>
      <c r="H31" s="3">
        <v>0</v>
      </c>
      <c r="J31" s="3">
        <v>0</v>
      </c>
      <c r="K31" s="6"/>
      <c r="L31" s="3">
        <v>0</v>
      </c>
      <c r="M31" s="6"/>
      <c r="N31" s="3">
        <v>0</v>
      </c>
      <c r="O31" s="6"/>
      <c r="P31" s="3">
        <v>0</v>
      </c>
      <c r="Q31" s="3"/>
    </row>
    <row r="32" spans="1:17">
      <c r="A32" s="3"/>
      <c r="B32" s="12">
        <v>80</v>
      </c>
      <c r="C32" s="11" t="s">
        <v>24</v>
      </c>
      <c r="D32" s="1" t="s">
        <v>12</v>
      </c>
      <c r="F32" s="3">
        <v>0</v>
      </c>
      <c r="H32" s="3">
        <v>0</v>
      </c>
      <c r="J32" s="3">
        <v>0</v>
      </c>
      <c r="K32" s="6"/>
      <c r="L32" s="3">
        <v>0</v>
      </c>
      <c r="M32" s="6"/>
      <c r="N32" s="3">
        <v>0</v>
      </c>
      <c r="O32" s="6"/>
      <c r="P32" s="3">
        <v>0</v>
      </c>
      <c r="Q32" s="3"/>
    </row>
    <row r="33" spans="1:17">
      <c r="A33" s="3"/>
      <c r="B33" s="12">
        <v>85</v>
      </c>
      <c r="C33" s="11" t="s">
        <v>24</v>
      </c>
      <c r="D33" s="1" t="s">
        <v>11</v>
      </c>
      <c r="F33" s="3">
        <v>0</v>
      </c>
      <c r="H33" s="3">
        <v>0</v>
      </c>
      <c r="J33" s="3">
        <v>0</v>
      </c>
      <c r="K33" s="6"/>
      <c r="L33" s="3">
        <v>0</v>
      </c>
      <c r="M33" s="6"/>
      <c r="N33" s="3">
        <v>0</v>
      </c>
      <c r="O33" s="6"/>
      <c r="P33" s="3">
        <v>0</v>
      </c>
      <c r="Q33" s="3"/>
    </row>
    <row r="34" spans="1:17">
      <c r="A34" s="3"/>
      <c r="B34" s="12">
        <v>90</v>
      </c>
      <c r="C34" s="11" t="s">
        <v>24</v>
      </c>
      <c r="D34" s="1" t="s">
        <v>10</v>
      </c>
      <c r="F34" s="3">
        <v>0</v>
      </c>
      <c r="H34" s="3">
        <v>0</v>
      </c>
      <c r="J34" s="3">
        <v>0</v>
      </c>
      <c r="K34" s="6"/>
      <c r="L34" s="3">
        <v>0</v>
      </c>
      <c r="M34" s="6"/>
      <c r="N34" s="3">
        <v>0</v>
      </c>
      <c r="O34" s="6"/>
      <c r="P34" s="3">
        <v>0</v>
      </c>
      <c r="Q34" s="3"/>
    </row>
    <row r="35" spans="1:17">
      <c r="A35" s="3"/>
      <c r="B35" s="12">
        <v>95</v>
      </c>
      <c r="C35" s="11" t="s">
        <v>24</v>
      </c>
      <c r="D35" s="1" t="s">
        <v>9</v>
      </c>
      <c r="F35" s="3">
        <v>0</v>
      </c>
      <c r="H35" s="3">
        <v>0</v>
      </c>
      <c r="J35" s="3">
        <v>0</v>
      </c>
      <c r="K35" s="6"/>
      <c r="L35" s="3">
        <v>0</v>
      </c>
      <c r="M35" s="6"/>
      <c r="N35" s="3">
        <v>0</v>
      </c>
      <c r="O35" s="6"/>
      <c r="P35" s="3">
        <v>0</v>
      </c>
      <c r="Q35" s="3"/>
    </row>
    <row r="36" spans="1:17">
      <c r="A36" s="7"/>
      <c r="B36" s="198" t="s">
        <v>8</v>
      </c>
      <c r="C36" s="198"/>
      <c r="D36" s="198"/>
      <c r="E36" s="10"/>
      <c r="F36" s="8">
        <v>0</v>
      </c>
      <c r="G36" s="10"/>
      <c r="H36" s="8">
        <v>0</v>
      </c>
      <c r="I36" s="10"/>
      <c r="J36" s="8">
        <v>0</v>
      </c>
      <c r="K36" s="9"/>
      <c r="L36" s="8">
        <v>0</v>
      </c>
      <c r="M36" s="9"/>
      <c r="N36" s="8">
        <v>0</v>
      </c>
      <c r="O36" s="9"/>
      <c r="P36" s="8">
        <v>0</v>
      </c>
      <c r="Q36" s="7"/>
    </row>
    <row r="37" spans="1:17">
      <c r="A37" s="3"/>
      <c r="B37" s="5" t="s">
        <v>7</v>
      </c>
      <c r="C37" s="4"/>
      <c r="D37" s="4"/>
      <c r="F37" s="3">
        <f>SUM(F21:F36)</f>
        <v>113</v>
      </c>
      <c r="H37" s="3">
        <f>SUM(H21:H36)</f>
        <v>211600</v>
      </c>
      <c r="J37" s="3">
        <f>SUM(J21:J36)</f>
        <v>2018199</v>
      </c>
      <c r="K37" s="6"/>
      <c r="L37" s="3">
        <f>SUM(L21:L36)</f>
        <v>6169851</v>
      </c>
      <c r="M37" s="6"/>
      <c r="N37" s="3">
        <f>SUM(N21:N36)</f>
        <v>1324042</v>
      </c>
      <c r="O37" s="6"/>
      <c r="P37" s="3">
        <f>SUM(P21:P36)</f>
        <v>4760326</v>
      </c>
      <c r="Q37" s="3"/>
    </row>
    <row r="38" spans="1:17">
      <c r="A38" s="2"/>
      <c r="L38" s="2"/>
      <c r="P38" s="2"/>
      <c r="Q38" s="2"/>
    </row>
    <row r="39" spans="1:17">
      <c r="A39" s="3"/>
      <c r="B39" s="5" t="s">
        <v>6</v>
      </c>
      <c r="C39" s="4"/>
      <c r="F39" s="3">
        <v>0</v>
      </c>
      <c r="H39" s="3">
        <v>0</v>
      </c>
      <c r="J39" s="3">
        <v>0</v>
      </c>
      <c r="K39" s="6"/>
      <c r="L39" s="3">
        <v>0</v>
      </c>
      <c r="M39" s="6"/>
      <c r="N39" s="3">
        <v>0</v>
      </c>
      <c r="O39" s="6"/>
      <c r="P39" s="3">
        <v>0</v>
      </c>
      <c r="Q39" s="3"/>
    </row>
    <row r="40" spans="1:17">
      <c r="A40" s="2"/>
      <c r="L40" s="2"/>
      <c r="P40" s="2"/>
      <c r="Q40" s="2"/>
    </row>
    <row r="41" spans="1:17">
      <c r="A41" s="3"/>
      <c r="B41" s="5" t="s">
        <v>5</v>
      </c>
      <c r="C41" s="4"/>
      <c r="F41" s="3">
        <f>F19+F37+F39</f>
        <v>3164</v>
      </c>
      <c r="H41" s="3">
        <f>H19+H37+H39</f>
        <v>2324228</v>
      </c>
      <c r="J41" s="3">
        <f>J19+J37+J39</f>
        <v>29593987</v>
      </c>
      <c r="L41" s="3">
        <f>L19+L37+L39</f>
        <v>64285815</v>
      </c>
      <c r="N41" s="3">
        <f>N19+N37+N39</f>
        <v>21565363</v>
      </c>
      <c r="P41" s="3">
        <f>P19+P37+P39</f>
        <v>61885699</v>
      </c>
      <c r="Q41" s="3"/>
    </row>
    <row r="42" spans="1:17">
      <c r="A42" s="2"/>
      <c r="L42" s="2"/>
      <c r="Q42" s="2"/>
    </row>
    <row r="43" spans="1:17">
      <c r="A43" s="2"/>
      <c r="L43" s="2"/>
      <c r="Q43" s="2"/>
    </row>
    <row r="44" spans="1:17">
      <c r="A44" s="2"/>
      <c r="B44" s="1" t="s">
        <v>4</v>
      </c>
      <c r="L44" s="2"/>
      <c r="Q44" s="2"/>
    </row>
    <row r="45" spans="1:17">
      <c r="A45" s="2"/>
      <c r="L45" s="2"/>
      <c r="Q45" s="2"/>
    </row>
    <row r="46" spans="1:17">
      <c r="A46" s="2"/>
      <c r="L46" s="2"/>
      <c r="Q46" s="2"/>
    </row>
    <row r="47" spans="1:17">
      <c r="A47" s="2"/>
      <c r="L47" s="2"/>
      <c r="Q47" s="2"/>
    </row>
  </sheetData>
  <mergeCells count="5">
    <mergeCell ref="B36:D36"/>
    <mergeCell ref="P1:Q1"/>
    <mergeCell ref="B5:P5"/>
    <mergeCell ref="B6:P6"/>
    <mergeCell ref="B18:D18"/>
  </mergeCells>
  <printOptions horizontalCentered="1"/>
  <pageMargins left="0.75" right="0.75" top="1" bottom="1" header="0.5" footer="0.5"/>
  <pageSetup scale="71"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Q46"/>
  <sheetViews>
    <sheetView topLeftCell="B1" zoomScaleNormal="100" workbookViewId="0">
      <selection activeCell="P1" sqref="P1:Q1"/>
    </sheetView>
  </sheetViews>
  <sheetFormatPr defaultRowHeight="12.75"/>
  <cols>
    <col min="1" max="1" width="2.85546875" style="1" customWidth="1"/>
    <col min="2" max="2" width="4.85546875" style="1" customWidth="1"/>
    <col min="3" max="3" width="1.42578125" style="1" customWidth="1"/>
    <col min="4" max="4" width="3" style="1" customWidth="1"/>
    <col min="5" max="5" width="5" style="1" customWidth="1"/>
    <col min="6" max="6" width="10.7109375" style="1" customWidth="1"/>
    <col min="7" max="7" width="5" style="1" customWidth="1"/>
    <col min="8" max="8" width="13.28515625" style="1" customWidth="1"/>
    <col min="9" max="9" width="5" style="1" customWidth="1"/>
    <col min="10" max="10" width="13.5703125" style="1" customWidth="1"/>
    <col min="11" max="11" width="5" style="1" customWidth="1"/>
    <col min="12" max="12" width="13.7109375" style="1" bestFit="1" customWidth="1"/>
    <col min="13" max="13" width="5" style="1" customWidth="1"/>
    <col min="14" max="14" width="13.5703125" style="1" customWidth="1"/>
    <col min="15" max="15" width="5" style="1" customWidth="1"/>
    <col min="16" max="16" width="15" style="1" customWidth="1"/>
    <col min="17" max="17" width="2.85546875" style="1" customWidth="1"/>
    <col min="18" max="16384" width="9.140625" style="1"/>
  </cols>
  <sheetData>
    <row r="1" spans="1:17">
      <c r="L1" s="4"/>
      <c r="P1" s="200" t="s">
        <v>42</v>
      </c>
      <c r="Q1" s="200"/>
    </row>
    <row r="5" spans="1:17">
      <c r="A5" s="17"/>
      <c r="B5" s="199" t="s">
        <v>510</v>
      </c>
      <c r="C5" s="199"/>
      <c r="D5" s="199"/>
      <c r="E5" s="199"/>
      <c r="F5" s="199"/>
      <c r="G5" s="199"/>
      <c r="H5" s="199"/>
      <c r="I5" s="199"/>
      <c r="J5" s="199"/>
      <c r="K5" s="199"/>
      <c r="L5" s="199"/>
      <c r="M5" s="199"/>
      <c r="N5" s="199"/>
      <c r="O5" s="199"/>
      <c r="P5" s="199"/>
      <c r="Q5" s="17"/>
    </row>
    <row r="6" spans="1:17">
      <c r="A6" s="17"/>
      <c r="B6" s="200" t="s">
        <v>45</v>
      </c>
      <c r="C6" s="200"/>
      <c r="D6" s="200"/>
      <c r="E6" s="200"/>
      <c r="F6" s="200"/>
      <c r="G6" s="200"/>
      <c r="H6" s="200"/>
      <c r="I6" s="200"/>
      <c r="J6" s="200"/>
      <c r="K6" s="200"/>
      <c r="L6" s="200"/>
      <c r="M6" s="200"/>
      <c r="N6" s="200"/>
      <c r="O6" s="200"/>
      <c r="P6" s="200"/>
      <c r="Q6" s="17"/>
    </row>
    <row r="7" spans="1:17">
      <c r="A7" s="17"/>
      <c r="B7" s="18"/>
      <c r="C7" s="18"/>
      <c r="D7" s="17"/>
      <c r="E7" s="17"/>
      <c r="F7" s="18"/>
      <c r="G7" s="18"/>
      <c r="H7" s="18"/>
      <c r="I7" s="18"/>
      <c r="J7" s="18"/>
      <c r="K7" s="18"/>
      <c r="L7" s="17"/>
      <c r="M7" s="18"/>
      <c r="N7" s="11"/>
      <c r="O7" s="18"/>
      <c r="P7" s="11"/>
      <c r="Q7" s="17"/>
    </row>
    <row r="9" spans="1:17">
      <c r="H9" s="11" t="s">
        <v>31</v>
      </c>
    </row>
    <row r="10" spans="1:17">
      <c r="A10" s="11"/>
      <c r="C10" s="11" t="s">
        <v>34</v>
      </c>
      <c r="F10" s="11" t="s">
        <v>33</v>
      </c>
      <c r="H10" s="11" t="s">
        <v>35</v>
      </c>
      <c r="J10" s="11" t="s">
        <v>32</v>
      </c>
      <c r="K10" s="11"/>
      <c r="L10" s="11" t="s">
        <v>31</v>
      </c>
      <c r="M10" s="11"/>
      <c r="N10" s="11" t="s">
        <v>32</v>
      </c>
      <c r="O10" s="11"/>
      <c r="P10" s="11" t="s">
        <v>31</v>
      </c>
      <c r="Q10" s="11"/>
    </row>
    <row r="11" spans="1:17">
      <c r="A11" s="15"/>
      <c r="B11" s="16"/>
      <c r="C11" s="15" t="s">
        <v>28</v>
      </c>
      <c r="D11" s="16"/>
      <c r="E11" s="16"/>
      <c r="F11" s="15" t="s">
        <v>27</v>
      </c>
      <c r="G11" s="16"/>
      <c r="H11" s="15" t="s">
        <v>30</v>
      </c>
      <c r="I11" s="16"/>
      <c r="J11" s="15" t="s">
        <v>29</v>
      </c>
      <c r="K11" s="15"/>
      <c r="L11" s="15" t="s">
        <v>29</v>
      </c>
      <c r="M11" s="15"/>
      <c r="N11" s="15" t="s">
        <v>26</v>
      </c>
      <c r="O11" s="15"/>
      <c r="P11" s="15" t="s">
        <v>26</v>
      </c>
      <c r="Q11" s="15"/>
    </row>
    <row r="13" spans="1:17">
      <c r="A13" s="3"/>
      <c r="B13" s="4">
        <v>1</v>
      </c>
      <c r="C13" s="11" t="s">
        <v>24</v>
      </c>
      <c r="D13" s="14">
        <v>4</v>
      </c>
      <c r="F13" s="3">
        <v>1401</v>
      </c>
      <c r="H13" s="3">
        <v>192880</v>
      </c>
      <c r="J13" s="3">
        <v>5626238</v>
      </c>
      <c r="K13" s="6"/>
      <c r="L13" s="3">
        <v>12517052</v>
      </c>
      <c r="M13" s="6"/>
      <c r="N13" s="3">
        <v>4559845</v>
      </c>
      <c r="O13" s="6"/>
      <c r="P13" s="3">
        <v>13213145</v>
      </c>
      <c r="Q13" s="3"/>
    </row>
    <row r="14" spans="1:17">
      <c r="A14" s="3"/>
      <c r="B14" s="12">
        <v>5</v>
      </c>
      <c r="C14" s="11" t="s">
        <v>24</v>
      </c>
      <c r="D14" s="14">
        <v>9</v>
      </c>
      <c r="F14" s="3">
        <v>1866</v>
      </c>
      <c r="H14" s="3">
        <v>503032</v>
      </c>
      <c r="J14" s="3">
        <v>7122900</v>
      </c>
      <c r="K14" s="6"/>
      <c r="L14" s="3">
        <v>20345720</v>
      </c>
      <c r="M14" s="6"/>
      <c r="N14" s="3">
        <v>7040539</v>
      </c>
      <c r="O14" s="6"/>
      <c r="P14" s="3">
        <v>25327658</v>
      </c>
      <c r="Q14" s="3"/>
    </row>
    <row r="15" spans="1:17">
      <c r="A15" s="3"/>
      <c r="B15" s="12">
        <v>10</v>
      </c>
      <c r="C15" s="11" t="s">
        <v>24</v>
      </c>
      <c r="D15" s="14">
        <v>14</v>
      </c>
      <c r="F15" s="3">
        <v>1471</v>
      </c>
      <c r="H15" s="3">
        <v>1133867</v>
      </c>
      <c r="J15" s="3">
        <v>8152330</v>
      </c>
      <c r="K15" s="6"/>
      <c r="L15" s="3">
        <v>23019448</v>
      </c>
      <c r="M15" s="6"/>
      <c r="N15" s="3">
        <v>5918088</v>
      </c>
      <c r="O15" s="6"/>
      <c r="P15" s="3">
        <v>23186713</v>
      </c>
      <c r="Q15" s="3"/>
    </row>
    <row r="16" spans="1:17">
      <c r="A16" s="3"/>
      <c r="B16" s="12">
        <v>15</v>
      </c>
      <c r="C16" s="11" t="s">
        <v>24</v>
      </c>
      <c r="D16" s="14">
        <v>19</v>
      </c>
      <c r="F16" s="3">
        <v>706</v>
      </c>
      <c r="H16" s="3">
        <v>375128</v>
      </c>
      <c r="J16" s="3">
        <v>4952279</v>
      </c>
      <c r="K16" s="6"/>
      <c r="L16" s="3">
        <v>15778704</v>
      </c>
      <c r="M16" s="6"/>
      <c r="N16" s="3">
        <v>3684376</v>
      </c>
      <c r="O16" s="6"/>
      <c r="P16" s="3">
        <v>14542221</v>
      </c>
      <c r="Q16" s="3"/>
    </row>
    <row r="17" spans="1:17">
      <c r="A17" s="3"/>
      <c r="B17" s="12">
        <v>20</v>
      </c>
      <c r="C17" s="11" t="s">
        <v>24</v>
      </c>
      <c r="D17" s="14">
        <v>24</v>
      </c>
      <c r="F17" s="3">
        <v>277</v>
      </c>
      <c r="H17" s="3">
        <v>184696</v>
      </c>
      <c r="J17" s="3">
        <v>2773997</v>
      </c>
      <c r="K17" s="6"/>
      <c r="L17" s="3">
        <v>8990758</v>
      </c>
      <c r="M17" s="6"/>
      <c r="N17" s="3">
        <v>1654290</v>
      </c>
      <c r="O17" s="6"/>
      <c r="P17" s="3">
        <v>7248000</v>
      </c>
      <c r="Q17" s="3"/>
    </row>
    <row r="18" spans="1:17">
      <c r="A18" s="7"/>
      <c r="B18" s="198" t="s">
        <v>8</v>
      </c>
      <c r="C18" s="198"/>
      <c r="D18" s="198"/>
      <c r="E18" s="10"/>
      <c r="F18" s="8">
        <v>39</v>
      </c>
      <c r="G18" s="10"/>
      <c r="H18" s="8">
        <v>6000</v>
      </c>
      <c r="I18" s="10"/>
      <c r="J18" s="8">
        <v>488949</v>
      </c>
      <c r="K18" s="9"/>
      <c r="L18" s="8">
        <v>1433784</v>
      </c>
      <c r="M18" s="9"/>
      <c r="N18" s="8">
        <v>198065</v>
      </c>
      <c r="O18" s="9"/>
      <c r="P18" s="8">
        <v>894901</v>
      </c>
      <c r="Q18" s="7"/>
    </row>
    <row r="19" spans="1:17">
      <c r="A19" s="3"/>
      <c r="B19" s="5" t="s">
        <v>25</v>
      </c>
      <c r="C19" s="5"/>
      <c r="D19" s="5"/>
      <c r="E19" s="5"/>
      <c r="F19" s="3">
        <f>SUM(F13:F18)</f>
        <v>5760</v>
      </c>
      <c r="H19" s="3">
        <f>SUM(H13:H18)</f>
        <v>2395603</v>
      </c>
      <c r="J19" s="3">
        <f>SUM(J13:J18)</f>
        <v>29116693</v>
      </c>
      <c r="K19" s="6"/>
      <c r="L19" s="3">
        <f>SUM(L13:L18)</f>
        <v>82085466</v>
      </c>
      <c r="M19" s="6"/>
      <c r="N19" s="3">
        <f>SUM(N13:N18)</f>
        <v>23055203</v>
      </c>
      <c r="O19" s="6"/>
      <c r="P19" s="3">
        <f>SUM(P13:P18)</f>
        <v>84412638</v>
      </c>
      <c r="Q19" s="3"/>
    </row>
    <row r="20" spans="1:17">
      <c r="A20" s="3"/>
      <c r="F20" s="6"/>
      <c r="J20" s="3"/>
      <c r="K20" s="6"/>
      <c r="L20" s="3"/>
      <c r="M20" s="6"/>
      <c r="N20" s="3"/>
      <c r="O20" s="6"/>
      <c r="P20" s="3"/>
      <c r="Q20" s="3"/>
    </row>
    <row r="21" spans="1:17">
      <c r="A21" s="3"/>
      <c r="B21" s="13">
        <v>25</v>
      </c>
      <c r="C21" s="11" t="s">
        <v>24</v>
      </c>
      <c r="D21" s="1" t="s">
        <v>23</v>
      </c>
      <c r="F21" s="3">
        <v>100</v>
      </c>
      <c r="H21" s="3">
        <v>170719</v>
      </c>
      <c r="J21" s="3">
        <v>1220473</v>
      </c>
      <c r="K21" s="6"/>
      <c r="L21" s="3">
        <v>3839451</v>
      </c>
      <c r="M21" s="6"/>
      <c r="N21" s="3">
        <v>749918</v>
      </c>
      <c r="O21" s="6"/>
      <c r="P21" s="3">
        <v>2869079</v>
      </c>
      <c r="Q21" s="3"/>
    </row>
    <row r="22" spans="1:17">
      <c r="A22" s="3"/>
      <c r="B22" s="12">
        <v>30</v>
      </c>
      <c r="C22" s="11" t="s">
        <v>24</v>
      </c>
      <c r="D22" s="1" t="s">
        <v>22</v>
      </c>
      <c r="F22" s="3">
        <v>58</v>
      </c>
      <c r="H22" s="3">
        <v>91100</v>
      </c>
      <c r="J22" s="3">
        <v>728908</v>
      </c>
      <c r="K22" s="6"/>
      <c r="L22" s="3">
        <v>2982188</v>
      </c>
      <c r="M22" s="6"/>
      <c r="N22" s="3">
        <v>527777</v>
      </c>
      <c r="O22" s="6"/>
      <c r="P22" s="3">
        <v>2106851</v>
      </c>
      <c r="Q22" s="3"/>
    </row>
    <row r="23" spans="1:17">
      <c r="A23" s="3"/>
      <c r="B23" s="12">
        <v>35</v>
      </c>
      <c r="C23" s="11" t="s">
        <v>24</v>
      </c>
      <c r="D23" s="1" t="s">
        <v>21</v>
      </c>
      <c r="F23" s="3">
        <v>24</v>
      </c>
      <c r="H23" s="3">
        <v>25800</v>
      </c>
      <c r="J23" s="3">
        <v>389167</v>
      </c>
      <c r="K23" s="6"/>
      <c r="L23" s="3">
        <v>1393064</v>
      </c>
      <c r="M23" s="6"/>
      <c r="N23" s="3">
        <v>441281</v>
      </c>
      <c r="O23" s="6"/>
      <c r="P23" s="3">
        <v>1201326</v>
      </c>
      <c r="Q23" s="3"/>
    </row>
    <row r="24" spans="1:17">
      <c r="A24" s="3"/>
      <c r="B24" s="12">
        <v>40</v>
      </c>
      <c r="C24" s="11" t="s">
        <v>24</v>
      </c>
      <c r="D24" s="1" t="s">
        <v>20</v>
      </c>
      <c r="F24" s="3">
        <v>29</v>
      </c>
      <c r="H24" s="3">
        <v>54000</v>
      </c>
      <c r="J24" s="3">
        <v>728444</v>
      </c>
      <c r="K24" s="6"/>
      <c r="L24" s="3">
        <v>1793889</v>
      </c>
      <c r="M24" s="6"/>
      <c r="N24" s="3">
        <v>637506</v>
      </c>
      <c r="O24" s="6"/>
      <c r="P24" s="3">
        <v>1924718</v>
      </c>
      <c r="Q24" s="3"/>
    </row>
    <row r="25" spans="1:17">
      <c r="A25" s="3"/>
      <c r="B25" s="12">
        <v>45</v>
      </c>
      <c r="C25" s="11" t="s">
        <v>24</v>
      </c>
      <c r="D25" s="1" t="s">
        <v>19</v>
      </c>
      <c r="F25" s="3">
        <v>13</v>
      </c>
      <c r="H25" s="3">
        <v>10950</v>
      </c>
      <c r="J25" s="3">
        <v>296452</v>
      </c>
      <c r="K25" s="6"/>
      <c r="L25" s="3">
        <v>1057096</v>
      </c>
      <c r="M25" s="6"/>
      <c r="N25" s="3">
        <v>105941</v>
      </c>
      <c r="O25" s="6"/>
      <c r="P25" s="3">
        <v>540357</v>
      </c>
      <c r="Q25" s="3"/>
    </row>
    <row r="26" spans="1:17">
      <c r="A26" s="3"/>
      <c r="B26" s="12">
        <v>50</v>
      </c>
      <c r="C26" s="11" t="s">
        <v>24</v>
      </c>
      <c r="D26" s="1" t="s">
        <v>18</v>
      </c>
      <c r="F26" s="3">
        <v>7</v>
      </c>
      <c r="H26" s="3">
        <v>12000</v>
      </c>
      <c r="J26" s="3">
        <v>54058</v>
      </c>
      <c r="K26" s="6"/>
      <c r="L26" s="3">
        <v>450817</v>
      </c>
      <c r="M26" s="6"/>
      <c r="N26" s="3">
        <v>178365</v>
      </c>
      <c r="O26" s="6"/>
      <c r="P26" s="3">
        <v>1310592</v>
      </c>
      <c r="Q26" s="3"/>
    </row>
    <row r="27" spans="1:17">
      <c r="A27" s="3"/>
      <c r="B27" s="12">
        <v>55</v>
      </c>
      <c r="C27" s="11" t="s">
        <v>24</v>
      </c>
      <c r="D27" s="1" t="s">
        <v>17</v>
      </c>
      <c r="F27" s="3">
        <v>5</v>
      </c>
      <c r="H27" s="3">
        <v>18000</v>
      </c>
      <c r="J27" s="3">
        <v>101913</v>
      </c>
      <c r="K27" s="6"/>
      <c r="L27" s="3">
        <v>687421</v>
      </c>
      <c r="M27" s="6"/>
      <c r="N27" s="3">
        <v>1163279</v>
      </c>
      <c r="O27" s="6"/>
      <c r="P27" s="3">
        <v>2145434</v>
      </c>
      <c r="Q27" s="3"/>
    </row>
    <row r="28" spans="1:17">
      <c r="A28" s="3"/>
      <c r="B28" s="12">
        <v>60</v>
      </c>
      <c r="C28" s="11" t="s">
        <v>24</v>
      </c>
      <c r="D28" s="1" t="s">
        <v>16</v>
      </c>
      <c r="F28" s="3">
        <v>2</v>
      </c>
      <c r="H28" s="3">
        <v>0</v>
      </c>
      <c r="J28" s="3">
        <v>1361</v>
      </c>
      <c r="K28" s="6"/>
      <c r="L28" s="3">
        <v>127153</v>
      </c>
      <c r="M28" s="6"/>
      <c r="N28" s="3">
        <v>33759</v>
      </c>
      <c r="O28" s="6"/>
      <c r="P28" s="3">
        <v>131675</v>
      </c>
      <c r="Q28" s="3"/>
    </row>
    <row r="29" spans="1:17">
      <c r="A29" s="3"/>
      <c r="B29" s="12">
        <v>65</v>
      </c>
      <c r="C29" s="11" t="s">
        <v>24</v>
      </c>
      <c r="D29" s="1" t="s">
        <v>15</v>
      </c>
      <c r="F29" s="3">
        <v>2</v>
      </c>
      <c r="H29" s="3">
        <v>0</v>
      </c>
      <c r="J29" s="3">
        <v>7367</v>
      </c>
      <c r="K29" s="6"/>
      <c r="L29" s="3">
        <v>279255</v>
      </c>
      <c r="M29" s="6"/>
      <c r="N29" s="3">
        <v>23466</v>
      </c>
      <c r="O29" s="6"/>
      <c r="P29" s="3">
        <v>162638</v>
      </c>
      <c r="Q29" s="3"/>
    </row>
    <row r="30" spans="1:17">
      <c r="A30" s="3"/>
      <c r="B30" s="12">
        <v>70</v>
      </c>
      <c r="C30" s="11" t="s">
        <v>24</v>
      </c>
      <c r="D30" s="1" t="s">
        <v>14</v>
      </c>
      <c r="F30" s="3">
        <v>1</v>
      </c>
      <c r="H30" s="3">
        <v>0</v>
      </c>
      <c r="J30" s="3">
        <v>3266</v>
      </c>
      <c r="K30" s="6"/>
      <c r="L30" s="3">
        <v>151493</v>
      </c>
      <c r="M30" s="6"/>
      <c r="N30" s="3">
        <v>7563</v>
      </c>
      <c r="O30" s="6"/>
      <c r="P30" s="3">
        <v>43780</v>
      </c>
      <c r="Q30" s="3"/>
    </row>
    <row r="31" spans="1:17">
      <c r="A31" s="3"/>
      <c r="B31" s="12">
        <v>75</v>
      </c>
      <c r="C31" s="11" t="s">
        <v>24</v>
      </c>
      <c r="D31" s="1" t="s">
        <v>13</v>
      </c>
      <c r="F31" s="3">
        <v>1</v>
      </c>
      <c r="H31" s="3">
        <v>0</v>
      </c>
      <c r="J31" s="3">
        <v>19075</v>
      </c>
      <c r="K31" s="6"/>
      <c r="L31" s="3">
        <v>309189</v>
      </c>
      <c r="M31" s="6"/>
      <c r="N31" s="3">
        <v>16975</v>
      </c>
      <c r="O31" s="6"/>
      <c r="P31" s="3">
        <v>285344</v>
      </c>
      <c r="Q31" s="3"/>
    </row>
    <row r="32" spans="1:17">
      <c r="A32" s="3"/>
      <c r="B32" s="12">
        <v>80</v>
      </c>
      <c r="C32" s="11" t="s">
        <v>24</v>
      </c>
      <c r="D32" s="1" t="s">
        <v>12</v>
      </c>
      <c r="F32" s="3">
        <v>0</v>
      </c>
      <c r="H32" s="3">
        <v>0</v>
      </c>
      <c r="J32" s="3">
        <v>0</v>
      </c>
      <c r="K32" s="6"/>
      <c r="L32" s="3">
        <v>0</v>
      </c>
      <c r="M32" s="6"/>
      <c r="N32" s="3">
        <v>0</v>
      </c>
      <c r="O32" s="6"/>
      <c r="P32" s="3">
        <v>0</v>
      </c>
      <c r="Q32" s="3"/>
    </row>
    <row r="33" spans="1:17">
      <c r="A33" s="3"/>
      <c r="B33" s="12">
        <v>85</v>
      </c>
      <c r="C33" s="11" t="s">
        <v>24</v>
      </c>
      <c r="D33" s="1" t="s">
        <v>11</v>
      </c>
      <c r="F33" s="3">
        <v>0</v>
      </c>
      <c r="H33" s="3">
        <v>0</v>
      </c>
      <c r="J33" s="3">
        <v>0</v>
      </c>
      <c r="K33" s="6"/>
      <c r="L33" s="3">
        <v>0</v>
      </c>
      <c r="M33" s="6"/>
      <c r="N33" s="3">
        <v>0</v>
      </c>
      <c r="O33" s="6"/>
      <c r="P33" s="3">
        <v>0</v>
      </c>
      <c r="Q33" s="3"/>
    </row>
    <row r="34" spans="1:17">
      <c r="A34" s="3"/>
      <c r="B34" s="12">
        <v>90</v>
      </c>
      <c r="C34" s="11" t="s">
        <v>24</v>
      </c>
      <c r="D34" s="1" t="s">
        <v>10</v>
      </c>
      <c r="F34" s="3">
        <v>0</v>
      </c>
      <c r="H34" s="3">
        <v>0</v>
      </c>
      <c r="J34" s="3">
        <v>0</v>
      </c>
      <c r="K34" s="6"/>
      <c r="L34" s="3">
        <v>0</v>
      </c>
      <c r="M34" s="6"/>
      <c r="N34" s="3">
        <v>0</v>
      </c>
      <c r="O34" s="6"/>
      <c r="P34" s="3">
        <v>0</v>
      </c>
      <c r="Q34" s="3"/>
    </row>
    <row r="35" spans="1:17">
      <c r="A35" s="3"/>
      <c r="B35" s="12">
        <v>95</v>
      </c>
      <c r="C35" s="11" t="s">
        <v>24</v>
      </c>
      <c r="D35" s="1" t="s">
        <v>9</v>
      </c>
      <c r="F35" s="3">
        <v>1</v>
      </c>
      <c r="H35" s="3">
        <v>0</v>
      </c>
      <c r="J35" s="3">
        <v>29372</v>
      </c>
      <c r="K35" s="6"/>
      <c r="L35" s="3">
        <v>964501</v>
      </c>
      <c r="M35" s="6"/>
      <c r="N35" s="3">
        <v>140554</v>
      </c>
      <c r="O35" s="6"/>
      <c r="P35" s="3">
        <v>784404</v>
      </c>
      <c r="Q35" s="3"/>
    </row>
    <row r="36" spans="1:17">
      <c r="A36" s="7"/>
      <c r="B36" s="198" t="s">
        <v>8</v>
      </c>
      <c r="C36" s="198"/>
      <c r="D36" s="198"/>
      <c r="E36" s="10"/>
      <c r="F36" s="8">
        <v>4</v>
      </c>
      <c r="G36" s="10"/>
      <c r="H36" s="8">
        <v>0</v>
      </c>
      <c r="I36" s="10"/>
      <c r="J36" s="8">
        <v>317255</v>
      </c>
      <c r="K36" s="9"/>
      <c r="L36" s="8">
        <v>836852</v>
      </c>
      <c r="M36" s="9"/>
      <c r="N36" s="8">
        <v>27234</v>
      </c>
      <c r="O36" s="9"/>
      <c r="P36" s="8">
        <v>307502</v>
      </c>
      <c r="Q36" s="7"/>
    </row>
    <row r="37" spans="1:17">
      <c r="A37" s="3"/>
      <c r="B37" s="5" t="s">
        <v>7</v>
      </c>
      <c r="C37" s="4"/>
      <c r="D37" s="4"/>
      <c r="F37" s="3">
        <f>SUM(F21:F36)</f>
        <v>247</v>
      </c>
      <c r="H37" s="3">
        <f>SUM(H21:H36)</f>
        <v>382569</v>
      </c>
      <c r="J37" s="3">
        <f>SUM(J21:J36)</f>
        <v>3897111</v>
      </c>
      <c r="K37" s="6"/>
      <c r="L37" s="3">
        <f>SUM(L21:L36)</f>
        <v>14872369</v>
      </c>
      <c r="M37" s="6"/>
      <c r="N37" s="3">
        <f>SUM(N21:N36)</f>
        <v>4053618</v>
      </c>
      <c r="O37" s="6"/>
      <c r="P37" s="3">
        <f>SUM(P21:P36)</f>
        <v>13813700</v>
      </c>
      <c r="Q37" s="3"/>
    </row>
    <row r="38" spans="1:17">
      <c r="A38" s="2"/>
      <c r="L38" s="2"/>
      <c r="P38" s="2"/>
      <c r="Q38" s="2"/>
    </row>
    <row r="39" spans="1:17">
      <c r="A39" s="3"/>
      <c r="B39" s="5" t="s">
        <v>6</v>
      </c>
      <c r="C39" s="4"/>
      <c r="F39" s="3">
        <v>4</v>
      </c>
      <c r="H39" s="3">
        <v>0</v>
      </c>
      <c r="J39" s="3">
        <v>67681</v>
      </c>
      <c r="K39" s="6"/>
      <c r="L39" s="3">
        <v>1623212</v>
      </c>
      <c r="M39" s="6"/>
      <c r="N39" s="3">
        <v>485796</v>
      </c>
      <c r="O39" s="6"/>
      <c r="P39" s="3">
        <v>1682387</v>
      </c>
      <c r="Q39" s="3"/>
    </row>
    <row r="40" spans="1:17">
      <c r="A40" s="2"/>
      <c r="L40" s="2"/>
      <c r="P40" s="2"/>
      <c r="Q40" s="2"/>
    </row>
    <row r="41" spans="1:17">
      <c r="A41" s="3"/>
      <c r="B41" s="5" t="s">
        <v>5</v>
      </c>
      <c r="C41" s="4"/>
      <c r="F41" s="3">
        <f>F19+F37+F39</f>
        <v>6011</v>
      </c>
      <c r="H41" s="3">
        <f>H19+H37+H39</f>
        <v>2778172</v>
      </c>
      <c r="J41" s="3">
        <f>J19+J37+J39</f>
        <v>33081485</v>
      </c>
      <c r="L41" s="3">
        <f>L19+L37+L39</f>
        <v>98581047</v>
      </c>
      <c r="N41" s="3">
        <f>N19+N37+N39</f>
        <v>27594617</v>
      </c>
      <c r="P41" s="3">
        <f>P19+P37+P39</f>
        <v>99908725</v>
      </c>
      <c r="Q41" s="3"/>
    </row>
    <row r="42" spans="1:17">
      <c r="A42" s="2"/>
      <c r="L42" s="2"/>
      <c r="Q42" s="2"/>
    </row>
    <row r="43" spans="1:17">
      <c r="A43" s="2"/>
      <c r="L43" s="2"/>
      <c r="Q43" s="2"/>
    </row>
    <row r="44" spans="1:17">
      <c r="A44" s="2"/>
      <c r="B44" s="1" t="s">
        <v>4</v>
      </c>
      <c r="L44" s="2"/>
      <c r="Q44" s="2"/>
    </row>
    <row r="45" spans="1:17">
      <c r="A45" s="2"/>
      <c r="L45" s="2"/>
      <c r="Q45" s="2"/>
    </row>
    <row r="46" spans="1:17">
      <c r="A46" s="2"/>
      <c r="L46" s="2"/>
      <c r="Q46" s="2"/>
    </row>
  </sheetData>
  <mergeCells count="5">
    <mergeCell ref="B36:D36"/>
    <mergeCell ref="P1:Q1"/>
    <mergeCell ref="B5:P5"/>
    <mergeCell ref="B6:P6"/>
    <mergeCell ref="B18:D18"/>
  </mergeCells>
  <printOptions horizontalCentered="1"/>
  <pageMargins left="0.75" right="0.75" top="1" bottom="1" header="0.5" footer="0.5"/>
  <pageSetup scale="7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vt:i4>
      </vt:variant>
    </vt:vector>
  </HeadingPairs>
  <TitlesOfParts>
    <vt:vector size="17" baseType="lpstr">
      <vt:lpstr>Exh1.1</vt:lpstr>
      <vt:lpstr>Exh1.4-1.6</vt:lpstr>
      <vt:lpstr>Exh2.1</vt:lpstr>
      <vt:lpstr>Exh3.1</vt:lpstr>
      <vt:lpstr>Exh4</vt:lpstr>
      <vt:lpstr>Exh5</vt:lpstr>
      <vt:lpstr>Exh6</vt:lpstr>
      <vt:lpstr>Exh7</vt:lpstr>
      <vt:lpstr>Exh8</vt:lpstr>
      <vt:lpstr>Exh9</vt:lpstr>
      <vt:lpstr>Exh11</vt:lpstr>
      <vt:lpstr>Exh12</vt:lpstr>
      <vt:lpstr>Exh13</vt:lpstr>
      <vt:lpstr>Exh14</vt:lpstr>
      <vt:lpstr>Exh15</vt:lpstr>
      <vt:lpstr>Notice</vt:lpstr>
      <vt:lpstr>'Exh14'!Print_Area</vt:lpstr>
    </vt:vector>
  </TitlesOfParts>
  <Company>WCIRB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WCIRB Actuarial Services</dc:creator>
  <cp:lastModifiedBy>Duc Ta</cp:lastModifiedBy>
  <cp:lastPrinted>2018-06-26T22:11:22Z</cp:lastPrinted>
  <dcterms:created xsi:type="dcterms:W3CDTF">2017-06-21T17:35:32Z</dcterms:created>
  <dcterms:modified xsi:type="dcterms:W3CDTF">2022-07-08T20:06:16Z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9f8a7aa-03d8-4d7e-81ce-cbbd96e8ad1d_Enabled">
    <vt:lpwstr>true</vt:lpwstr>
  </property>
  <property fmtid="{D5CDD505-2E9C-101B-9397-08002B2CF9AE}" pid="3" name="MSIP_Label_39f8a7aa-03d8-4d7e-81ce-cbbd96e8ad1d_SetDate">
    <vt:lpwstr>2021-06-25T02:28:40Z</vt:lpwstr>
  </property>
  <property fmtid="{D5CDD505-2E9C-101B-9397-08002B2CF9AE}" pid="4" name="MSIP_Label_39f8a7aa-03d8-4d7e-81ce-cbbd96e8ad1d_Method">
    <vt:lpwstr>Standard</vt:lpwstr>
  </property>
  <property fmtid="{D5CDD505-2E9C-101B-9397-08002B2CF9AE}" pid="5" name="MSIP_Label_39f8a7aa-03d8-4d7e-81ce-cbbd96e8ad1d_Name">
    <vt:lpwstr>General</vt:lpwstr>
  </property>
  <property fmtid="{D5CDD505-2E9C-101B-9397-08002B2CF9AE}" pid="6" name="MSIP_Label_39f8a7aa-03d8-4d7e-81ce-cbbd96e8ad1d_SiteId">
    <vt:lpwstr>ee890d36-04de-4fa7-b4c3-bda5c1b65710</vt:lpwstr>
  </property>
  <property fmtid="{D5CDD505-2E9C-101B-9397-08002B2CF9AE}" pid="7" name="MSIP_Label_39f8a7aa-03d8-4d7e-81ce-cbbd96e8ad1d_ActionId">
    <vt:lpwstr>e0674209-8c7f-41a9-9e62-92f065ef4137</vt:lpwstr>
  </property>
  <property fmtid="{D5CDD505-2E9C-101B-9397-08002B2CF9AE}" pid="8" name="MSIP_Label_39f8a7aa-03d8-4d7e-81ce-cbbd96e8ad1d_ContentBits">
    <vt:lpwstr>0</vt:lpwstr>
  </property>
</Properties>
</file>